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LLkb5\Desktop\"/>
    </mc:Choice>
  </mc:AlternateContent>
  <xr:revisionPtr revIDLastSave="0" documentId="8_{8FBAEBCA-EA68-4C8D-88B3-C4D677BEABF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&amp;L" sheetId="6" r:id="rId1"/>
    <sheet name="COGS" sheetId="5" r:id="rId2"/>
    <sheet name="Sheet1" sheetId="7" r:id="rId3"/>
    <sheet name="2024 Sensitivity Analysis" sheetId="2" r:id="rId4"/>
    <sheet name="Sales estimate " sheetId="3" r:id="rId5"/>
    <sheet name="Simplified cash flow 2024" sheetId="1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6" l="1"/>
  <c r="D16" i="6"/>
  <c r="E16" i="6"/>
  <c r="B15" i="6"/>
  <c r="C14" i="1"/>
  <c r="B24" i="5"/>
  <c r="B26" i="5"/>
  <c r="B25" i="5"/>
  <c r="C5" i="3"/>
  <c r="B5" i="3"/>
  <c r="B10" i="3"/>
  <c r="C22" i="5"/>
  <c r="D22" i="5"/>
  <c r="E22" i="5"/>
  <c r="B22" i="5"/>
  <c r="B16" i="5"/>
  <c r="B15" i="5"/>
  <c r="B21" i="5"/>
  <c r="B6" i="2"/>
  <c r="C6" i="2" s="1"/>
  <c r="D6" i="2" s="1"/>
  <c r="B8" i="2"/>
  <c r="B9" i="2"/>
  <c r="B10" i="2"/>
  <c r="B11" i="2"/>
  <c r="B12" i="2"/>
  <c r="B13" i="2"/>
  <c r="B7" i="2"/>
  <c r="C8" i="2"/>
  <c r="D8" i="2" s="1"/>
  <c r="C9" i="2"/>
  <c r="D9" i="2" s="1"/>
  <c r="C10" i="2"/>
  <c r="D10" i="2" s="1"/>
  <c r="C11" i="2"/>
  <c r="D11" i="2" s="1"/>
  <c r="C12" i="2"/>
  <c r="D12" i="2" s="1"/>
  <c r="C13" i="2"/>
  <c r="D13" i="2" s="1"/>
  <c r="C7" i="2"/>
  <c r="D7" i="2" s="1"/>
  <c r="B4" i="2"/>
  <c r="C15" i="6"/>
  <c r="D15" i="6"/>
  <c r="E15" i="6"/>
  <c r="B2" i="6"/>
  <c r="D5" i="3"/>
  <c r="E5" i="3"/>
  <c r="B5" i="5"/>
  <c r="B14" i="5"/>
  <c r="C5" i="2"/>
  <c r="D5" i="2"/>
  <c r="C14" i="2"/>
  <c r="D14" i="2"/>
  <c r="B14" i="2"/>
  <c r="C4" i="2"/>
  <c r="C15" i="2" s="1"/>
  <c r="D4" i="2"/>
  <c r="D15" i="2" s="1"/>
  <c r="D14" i="1"/>
  <c r="D10" i="3" l="1"/>
  <c r="D2" i="6" s="1"/>
  <c r="D21" i="5"/>
  <c r="E10" i="3"/>
  <c r="E2" i="6" s="1"/>
  <c r="E21" i="5"/>
  <c r="B7" i="6"/>
  <c r="C10" i="3"/>
  <c r="C2" i="6" s="1"/>
  <c r="C21" i="5"/>
  <c r="B23" i="5"/>
  <c r="E23" i="5"/>
  <c r="D23" i="5"/>
  <c r="C23" i="5"/>
  <c r="B5" i="2"/>
  <c r="B15" i="2" s="1"/>
  <c r="B17" i="5"/>
  <c r="E7" i="6"/>
  <c r="D7" i="6"/>
  <c r="C24" i="5"/>
  <c r="D24" i="5"/>
  <c r="E24" i="5"/>
  <c r="C7" i="6" l="1"/>
  <c r="C26" i="5"/>
  <c r="C25" i="5"/>
  <c r="D26" i="5"/>
  <c r="D25" i="5"/>
  <c r="E26" i="5"/>
  <c r="E25" i="5"/>
  <c r="B27" i="5"/>
  <c r="E27" i="5"/>
  <c r="D27" i="5"/>
  <c r="C27" i="5"/>
  <c r="B28" i="5"/>
  <c r="B29" i="5" s="1"/>
  <c r="B3" i="6"/>
  <c r="B4" i="6" s="1"/>
  <c r="B5" i="6" s="1"/>
  <c r="C28" i="5" l="1"/>
  <c r="C29" i="5" s="1"/>
  <c r="C3" i="6"/>
  <c r="C4" i="6" s="1"/>
  <c r="C5" i="6" s="1"/>
  <c r="D28" i="5"/>
  <c r="D29" i="5" s="1"/>
  <c r="D3" i="6"/>
  <c r="D4" i="6" s="1"/>
  <c r="D5" i="6" s="1"/>
  <c r="E28" i="5"/>
  <c r="E29" i="5" s="1"/>
  <c r="E3" i="6"/>
  <c r="E4" i="6" s="1"/>
  <c r="E5" i="6" s="1"/>
  <c r="B16" i="6"/>
  <c r="B17" i="6" s="1"/>
  <c r="E17" i="6" l="1"/>
  <c r="D17" i="6"/>
  <c r="C17" i="6"/>
  <c r="B18" i="6"/>
  <c r="B19" i="6"/>
  <c r="A21" i="6" l="1"/>
  <c r="B2" i="1"/>
  <c r="C18" i="6"/>
  <c r="C19" i="6"/>
  <c r="D18" i="6"/>
  <c r="D19" i="6"/>
  <c r="E18" i="6"/>
  <c r="E19" i="6"/>
  <c r="B19" i="1" l="1"/>
  <c r="E2" i="1"/>
  <c r="B3" i="1" s="1"/>
  <c r="E3" i="1" s="1"/>
  <c r="B4" i="1" s="1"/>
  <c r="E4" i="1" s="1"/>
  <c r="B5" i="1" s="1"/>
  <c r="E5" i="1" s="1"/>
  <c r="B6" i="1" s="1"/>
  <c r="E6" i="1" s="1"/>
  <c r="B7" i="1" s="1"/>
  <c r="E7" i="1" s="1"/>
  <c r="B8" i="1" s="1"/>
  <c r="E8" i="1" s="1"/>
  <c r="B9" i="1" s="1"/>
  <c r="E9" i="1" s="1"/>
  <c r="B10" i="1" s="1"/>
  <c r="E10" i="1" s="1"/>
  <c r="B11" i="1" s="1"/>
  <c r="E11" i="1" s="1"/>
  <c r="B12" i="1" s="1"/>
  <c r="E12" i="1" s="1"/>
  <c r="B13" i="1" s="1"/>
  <c r="E13" i="1" s="1"/>
</calcChain>
</file>

<file path=xl/sharedStrings.xml><?xml version="1.0" encoding="utf-8"?>
<sst xmlns="http://schemas.openxmlformats.org/spreadsheetml/2006/main" count="123" uniqueCount="98">
  <si>
    <t>P&amp;L (£)</t>
  </si>
  <si>
    <t>FY 23 (A)</t>
  </si>
  <si>
    <t>FY 24</t>
  </si>
  <si>
    <t>FY 25</t>
  </si>
  <si>
    <t>FY 26</t>
  </si>
  <si>
    <t>REVENUES </t>
  </si>
  <si>
    <t>COGS (DIRECT COSTS)</t>
  </si>
  <si>
    <t xml:space="preserve">GROSS PROFIT </t>
  </si>
  <si>
    <t>Gross Profit Margin</t>
  </si>
  <si>
    <t>Marketing and PR</t>
  </si>
  <si>
    <t>as % of revenues</t>
  </si>
  <si>
    <t>Collection development</t>
  </si>
  <si>
    <t>Website UX &amp;3D</t>
  </si>
  <si>
    <t>Permanent Staff Total</t>
  </si>
  <si>
    <t>Freelance Work Total (Includes new designs, stylists, art direction)</t>
  </si>
  <si>
    <t>Content (Includes photoshoots, copy)</t>
  </si>
  <si>
    <t>Sales Material (Promotional material, fabric and garments samples)</t>
  </si>
  <si>
    <t>Rent, Insurance and Other Costs</t>
  </si>
  <si>
    <t>OPERATING EXPENSES</t>
  </si>
  <si>
    <t>TOTAL COSTS</t>
  </si>
  <si>
    <t>EBITDA </t>
  </si>
  <si>
    <t>EBITDA Margin</t>
  </si>
  <si>
    <t>PROFIT/LOSS</t>
  </si>
  <si>
    <t xml:space="preserve">COGS PER UNIT </t>
  </si>
  <si>
    <t>LABOUR</t>
  </si>
  <si>
    <t>cost per unit
(£)</t>
  </si>
  <si>
    <t>Price to client</t>
  </si>
  <si>
    <t xml:space="preserve">cost of labour for one day </t>
  </si>
  <si>
    <t>Number of garments in a day</t>
  </si>
  <si>
    <t>Cost of labour for each garment</t>
  </si>
  <si>
    <t>LOGISTICS</t>
  </si>
  <si>
    <t xml:space="preserve">USE THIS TAB TO ESTIMATE DIRECT COSTS </t>
  </si>
  <si>
    <t>Logistics including pick and packing and packaging</t>
  </si>
  <si>
    <t>PACKAGING</t>
  </si>
  <si>
    <t>1 BOX</t>
  </si>
  <si>
    <t>MATERIALS</t>
  </si>
  <si>
    <t>Fabric for item (mt.)</t>
  </si>
  <si>
    <t>Other materials</t>
  </si>
  <si>
    <t>LABELS (size, washing instructions) (#)</t>
  </si>
  <si>
    <t xml:space="preserve">Work, logistics, packaging, materials cost for one item </t>
  </si>
  <si>
    <t>Secure payment system (3% price)</t>
  </si>
  <si>
    <t>of sales</t>
  </si>
  <si>
    <t>Customer Service (2% price)</t>
  </si>
  <si>
    <t>TOTAL COGS (£)</t>
  </si>
  <si>
    <t>Units</t>
  </si>
  <si>
    <t xml:space="preserve">Average price to client </t>
  </si>
  <si>
    <t>Revenues</t>
  </si>
  <si>
    <t xml:space="preserve">Work, logistics, packaging, materials </t>
  </si>
  <si>
    <t>Secure payment system (3% Sales)</t>
  </si>
  <si>
    <t>Customer Service (2% Sales)</t>
  </si>
  <si>
    <t>TOTAL COGS</t>
  </si>
  <si>
    <t>GROSS PROFIT</t>
  </si>
  <si>
    <t>Gross Profit Margin (GPM)</t>
  </si>
  <si>
    <t>HP1</t>
  </si>
  <si>
    <t>HP2</t>
  </si>
  <si>
    <t>HP3</t>
  </si>
  <si>
    <t>Number of items sold</t>
  </si>
  <si>
    <t>Price per item (£)</t>
  </si>
  <si>
    <t>GROSS REVENUES </t>
  </si>
  <si>
    <t>USE THIS TAB TO TEST YOUR SALES AND PRICES HYPOTESIS EACH YEAR</t>
  </si>
  <si>
    <t>SALES PROJECTIONS (items)</t>
  </si>
  <si>
    <t>ONLINE</t>
  </si>
  <si>
    <t>POP-UP SHOP</t>
  </si>
  <si>
    <t>SOCIAL COMMERCE</t>
  </si>
  <si>
    <t>Total items sold</t>
  </si>
  <si>
    <t>REVENUES PROJECTIONS (£)</t>
  </si>
  <si>
    <t>Average price to customer</t>
  </si>
  <si>
    <t>TOTAL GROSS REVENUES</t>
  </si>
  <si>
    <t xml:space="preserve">USE THIS TAB TO ESTIMATE SALES AND PRICES TO CUSTOMER </t>
  </si>
  <si>
    <t>Cash flow 2024 (£)</t>
  </si>
  <si>
    <t>Initial cash balance</t>
  </si>
  <si>
    <t>Inflows</t>
  </si>
  <si>
    <t>Outflows</t>
  </si>
  <si>
    <t>Final cash balance</t>
  </si>
  <si>
    <t>January 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</si>
  <si>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</si>
  <si>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</si>
  <si>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</si>
  <si>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</si>
  <si>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</si>
  <si>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</si>
  <si>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</si>
  <si>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</si>
  <si>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</si>
  <si>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</si>
  <si>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</si>
  <si>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Total </t>
  </si>
  <si>
    <t xml:space="preserve">
</t>
  </si>
  <si>
    <t>1. Calculate the cost of one typical product</t>
  </si>
  <si>
    <t>2. Estimate your operational costs for one year (current year</t>
  </si>
  <si>
    <t>3. Simulate the price/quantity combination</t>
  </si>
  <si>
    <t>4. If applicable define your sales channels</t>
  </si>
  <si>
    <t>5, Sanity check your Pand L</t>
  </si>
  <si>
    <t>COGS tab</t>
  </si>
  <si>
    <t>P&amp;L</t>
  </si>
  <si>
    <t>2024 Snsitivity tab</t>
  </si>
  <si>
    <t>P&amp;L tab</t>
  </si>
  <si>
    <t>this is an example - make your own assumption to calculate your unit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</si>
</sst>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£-809]* #,##0_-;\-[$£-809]* #,##0_-;_-[$£-809]* &quot;-&quot;??_-;_-@_-"/>
    <numFmt numFmtId="165" formatCode="_(* #,##0_);_(* \(#,##0\);_(* &quot;-&quot;??_);_(@_)"/>
    <numFmt numFmtId="166" formatCode="_-[$£-809]* #,##0.00_-;\-[$£-809]* #,##0.00_-;_-[$£-809]* &quot;-&quot;??_-;_-@_-"/>
  </numFmts>
  <fonts count="23" x14ac:knownFonts="1">
    <font>
      <sz val="11"/>
      <color theme="1"/>
      <name val="Aptos Narrow"/>
      <family val="2"/>
      <scheme val="minor"/>
    </font>
    <font>
      <b/>
      <sz val="12"/>
      <color rgb="FF000000"/>
      <name val="Helvetica"/>
      <charset val="1"/>
    </font>
    <font>
      <sz val="12"/>
      <color rgb="FF000000"/>
      <name val="Helvetica"/>
      <charset val="1"/>
    </font>
    <font>
      <sz val="12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rial"/>
    </font>
    <font>
      <sz val="11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b/>
      <sz val="10"/>
      <color rgb="FF000000"/>
      <name val="Helvetica"/>
      <charset val="1"/>
    </font>
    <font>
      <i/>
      <sz val="10"/>
      <color rgb="FF000000"/>
      <name val="Arial"/>
    </font>
    <font>
      <sz val="10"/>
      <color rgb="FF000000"/>
      <name val="Arial"/>
    </font>
    <font>
      <i/>
      <sz val="10"/>
      <color theme="1"/>
      <name val="Arial"/>
    </font>
    <font>
      <sz val="12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i/>
      <sz val="9"/>
      <color rgb="FF000000"/>
      <name val="Arial"/>
    </font>
    <font>
      <sz val="9"/>
      <color theme="1"/>
      <name val="Aptos Narrow"/>
      <family val="2"/>
      <scheme val="minor"/>
    </font>
    <font>
      <sz val="9"/>
      <color rgb="FF00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4F2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EDF2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double">
        <color rgb="FF000000"/>
      </top>
      <bottom/>
      <diagonal/>
    </border>
    <border>
      <left style="thin">
        <color theme="2"/>
      </left>
      <right style="thin">
        <color theme="2"/>
      </right>
      <top style="double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/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theme="2"/>
      </left>
      <right style="thin">
        <color theme="2"/>
      </right>
      <top/>
      <bottom style="thin">
        <color rgb="FF000000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rgb="FF000000"/>
      </left>
      <right style="thin">
        <color theme="2"/>
      </right>
      <top style="thin">
        <color rgb="FF000000"/>
      </top>
      <bottom/>
      <diagonal/>
    </border>
    <border>
      <left style="thin">
        <color theme="2"/>
      </left>
      <right style="thin">
        <color theme="2"/>
      </right>
      <top style="thin">
        <color rgb="FF000000"/>
      </top>
      <bottom/>
      <diagonal/>
    </border>
    <border>
      <left style="thin">
        <color theme="2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2"/>
      </right>
      <top/>
      <bottom style="thin">
        <color rgb="FF000000"/>
      </bottom>
      <diagonal/>
    </border>
    <border>
      <left style="thin">
        <color theme="2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rgb="FF000000"/>
      </right>
      <top/>
      <bottom style="thin">
        <color theme="2"/>
      </bottom>
      <diagonal/>
    </border>
    <border>
      <left style="thin">
        <color rgb="FF000000"/>
      </left>
      <right style="thin">
        <color theme="2"/>
      </right>
      <top style="double">
        <color rgb="FF000000"/>
      </top>
      <bottom/>
      <diagonal/>
    </border>
    <border>
      <left style="thin">
        <color theme="2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theme="2"/>
      </right>
      <top style="thin">
        <color rgb="FF000000"/>
      </top>
      <bottom style="thin">
        <color rgb="FF000000"/>
      </bottom>
      <diagonal/>
    </border>
    <border>
      <left style="thin">
        <color theme="2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/>
      <right style="thin">
        <color rgb="FF000000"/>
      </right>
      <top style="thin">
        <color rgb="FFCCCCCC"/>
      </top>
      <bottom/>
      <diagonal/>
    </border>
    <border>
      <left style="thin">
        <color rgb="FFCCCCCC"/>
      </left>
      <right style="thin">
        <color rgb="FFF3F3F3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2"/>
      </right>
      <top style="double">
        <color rgb="FF000000"/>
      </top>
      <bottom style="thin">
        <color rgb="FF000000"/>
      </bottom>
      <diagonal/>
    </border>
    <border>
      <left style="thin">
        <color theme="2"/>
      </left>
      <right style="thin">
        <color theme="2"/>
      </right>
      <top style="double">
        <color rgb="FF000000"/>
      </top>
      <bottom style="thin">
        <color rgb="FF000000"/>
      </bottom>
      <diagonal/>
    </border>
    <border>
      <left style="thin">
        <color theme="2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theme="2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2"/>
      </left>
      <right style="thin">
        <color theme="2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2"/>
      </right>
      <top/>
      <bottom/>
      <diagonal/>
    </border>
    <border>
      <left style="thin">
        <color theme="2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medium">
        <color theme="8" tint="0.39997558519241921"/>
      </left>
      <right/>
      <top style="medium">
        <color theme="8" tint="0.39997558519241921"/>
      </top>
      <bottom style="medium">
        <color theme="8" tint="0.39997558519241921"/>
      </bottom>
      <diagonal/>
    </border>
    <border>
      <left/>
      <right/>
      <top style="medium">
        <color theme="8" tint="0.39997558519241921"/>
      </top>
      <bottom style="medium">
        <color theme="8" tint="0.39997558519241921"/>
      </bottom>
      <diagonal/>
    </border>
    <border>
      <left/>
      <right style="medium">
        <color theme="8" tint="0.39997558519241921"/>
      </right>
      <top style="medium">
        <color theme="8" tint="0.39997558519241921"/>
      </top>
      <bottom style="medium">
        <color theme="8" tint="0.3999755851924192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vertical="center"/>
    </xf>
    <xf numFmtId="2" fontId="2" fillId="3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/>
    </xf>
    <xf numFmtId="3" fontId="2" fillId="4" borderId="0" xfId="0" applyNumberFormat="1" applyFont="1" applyFill="1" applyAlignment="1">
      <alignment vertical="center"/>
    </xf>
    <xf numFmtId="2" fontId="2" fillId="4" borderId="0" xfId="0" applyNumberFormat="1" applyFont="1" applyFill="1" applyAlignment="1">
      <alignment vertical="center"/>
    </xf>
    <xf numFmtId="0" fontId="5" fillId="4" borderId="0" xfId="0" applyFont="1" applyFill="1" applyAlignment="1">
      <alignment horizontal="right" vertical="center"/>
    </xf>
    <xf numFmtId="9" fontId="6" fillId="4" borderId="0" xfId="0" applyNumberFormat="1" applyFont="1" applyFill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10" fillId="3" borderId="15" xfId="0" applyFont="1" applyFill="1" applyBorder="1" applyAlignment="1">
      <alignment vertical="center" wrapText="1" readingOrder="1"/>
    </xf>
    <xf numFmtId="3" fontId="12" fillId="3" borderId="8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horizontal="center" vertical="center" wrapText="1" readingOrder="1"/>
    </xf>
    <xf numFmtId="0" fontId="15" fillId="4" borderId="0" xfId="0" applyFont="1" applyFill="1"/>
    <xf numFmtId="0" fontId="10" fillId="4" borderId="0" xfId="0" applyFont="1" applyFill="1" applyAlignment="1">
      <alignment vertical="center"/>
    </xf>
    <xf numFmtId="0" fontId="12" fillId="2" borderId="6" xfId="0" applyFont="1" applyFill="1" applyBorder="1" applyAlignment="1">
      <alignment vertical="center"/>
    </xf>
    <xf numFmtId="165" fontId="15" fillId="4" borderId="0" xfId="0" applyNumberFormat="1" applyFont="1" applyFill="1" applyAlignment="1">
      <alignment horizontal="right"/>
    </xf>
    <xf numFmtId="0" fontId="14" fillId="4" borderId="22" xfId="0" applyFont="1" applyFill="1" applyBorder="1" applyAlignment="1">
      <alignment horizontal="right" vertical="center"/>
    </xf>
    <xf numFmtId="9" fontId="14" fillId="4" borderId="10" xfId="0" applyNumberFormat="1" applyFont="1" applyFill="1" applyBorder="1" applyAlignment="1">
      <alignment vertical="center"/>
    </xf>
    <xf numFmtId="9" fontId="14" fillId="4" borderId="23" xfId="0" applyNumberFormat="1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165" fontId="15" fillId="6" borderId="0" xfId="0" applyNumberFormat="1" applyFont="1" applyFill="1" applyAlignment="1">
      <alignment horizontal="right" vertical="center"/>
    </xf>
    <xf numFmtId="165" fontId="12" fillId="3" borderId="8" xfId="0" applyNumberFormat="1" applyFont="1" applyFill="1" applyBorder="1" applyAlignment="1">
      <alignment vertical="center"/>
    </xf>
    <xf numFmtId="3" fontId="12" fillId="3" borderId="9" xfId="0" applyNumberFormat="1" applyFont="1" applyFill="1" applyBorder="1" applyAlignment="1">
      <alignment vertical="center"/>
    </xf>
    <xf numFmtId="165" fontId="12" fillId="3" borderId="9" xfId="0" applyNumberFormat="1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2" fillId="5" borderId="19" xfId="0" applyFont="1" applyFill="1" applyBorder="1" applyAlignment="1">
      <alignment vertical="center"/>
    </xf>
    <xf numFmtId="0" fontId="12" fillId="5" borderId="20" xfId="0" applyFont="1" applyFill="1" applyBorder="1" applyAlignment="1">
      <alignment vertical="center"/>
    </xf>
    <xf numFmtId="0" fontId="12" fillId="5" borderId="21" xfId="0" applyFont="1" applyFill="1" applyBorder="1" applyAlignment="1">
      <alignment vertical="center"/>
    </xf>
    <xf numFmtId="3" fontId="15" fillId="3" borderId="24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165" fontId="15" fillId="3" borderId="0" xfId="0" applyNumberFormat="1" applyFont="1" applyFill="1" applyAlignment="1">
      <alignment vertical="center"/>
    </xf>
    <xf numFmtId="0" fontId="12" fillId="2" borderId="6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0" fontId="12" fillId="5" borderId="39" xfId="0" applyFont="1" applyFill="1" applyBorder="1" applyAlignment="1">
      <alignment vertical="center"/>
    </xf>
    <xf numFmtId="0" fontId="10" fillId="5" borderId="34" xfId="0" applyFont="1" applyFill="1" applyBorder="1" applyAlignment="1">
      <alignment readingOrder="1"/>
    </xf>
    <xf numFmtId="3" fontId="18" fillId="5" borderId="34" xfId="0" applyNumberFormat="1" applyFont="1" applyFill="1" applyBorder="1" applyAlignment="1">
      <alignment readingOrder="1"/>
    </xf>
    <xf numFmtId="0" fontId="10" fillId="5" borderId="35" xfId="0" applyFont="1" applyFill="1" applyBorder="1" applyAlignment="1">
      <alignment readingOrder="1"/>
    </xf>
    <xf numFmtId="0" fontId="10" fillId="7" borderId="35" xfId="0" applyFont="1" applyFill="1" applyBorder="1" applyAlignment="1">
      <alignment readingOrder="1"/>
    </xf>
    <xf numFmtId="0" fontId="10" fillId="5" borderId="12" xfId="0" applyFont="1" applyFill="1" applyBorder="1" applyAlignment="1">
      <alignment readingOrder="1"/>
    </xf>
    <xf numFmtId="0" fontId="9" fillId="0" borderId="0" xfId="0" applyFont="1" applyAlignment="1">
      <alignment vertical="center"/>
    </xf>
    <xf numFmtId="1" fontId="15" fillId="6" borderId="17" xfId="0" applyNumberFormat="1" applyFont="1" applyFill="1" applyBorder="1" applyAlignment="1">
      <alignment vertical="center"/>
    </xf>
    <xf numFmtId="1" fontId="15" fillId="6" borderId="25" xfId="0" applyNumberFormat="1" applyFont="1" applyFill="1" applyBorder="1" applyAlignment="1">
      <alignment vertical="center"/>
    </xf>
    <xf numFmtId="3" fontId="15" fillId="3" borderId="36" xfId="0" applyNumberFormat="1" applyFont="1" applyFill="1" applyBorder="1" applyAlignment="1">
      <alignment vertical="center"/>
    </xf>
    <xf numFmtId="1" fontId="15" fillId="3" borderId="37" xfId="0" applyNumberFormat="1" applyFont="1" applyFill="1" applyBorder="1" applyAlignment="1">
      <alignment vertical="center"/>
    </xf>
    <xf numFmtId="1" fontId="15" fillId="3" borderId="38" xfId="0" applyNumberFormat="1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164" fontId="15" fillId="6" borderId="17" xfId="0" applyNumberFormat="1" applyFont="1" applyFill="1" applyBorder="1" applyAlignment="1">
      <alignment vertical="center"/>
    </xf>
    <xf numFmtId="164" fontId="15" fillId="6" borderId="25" xfId="0" applyNumberFormat="1" applyFont="1" applyFill="1" applyBorder="1" applyAlignment="1">
      <alignment vertical="center"/>
    </xf>
    <xf numFmtId="164" fontId="15" fillId="3" borderId="37" xfId="0" applyNumberFormat="1" applyFont="1" applyFill="1" applyBorder="1" applyAlignment="1">
      <alignment vertical="center"/>
    </xf>
    <xf numFmtId="164" fontId="15" fillId="3" borderId="38" xfId="0" applyNumberFormat="1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12" fillId="4" borderId="57" xfId="0" applyFont="1" applyFill="1" applyBorder="1" applyAlignment="1">
      <alignment vertical="center"/>
    </xf>
    <xf numFmtId="165" fontId="12" fillId="4" borderId="0" xfId="0" applyNumberFormat="1" applyFont="1" applyFill="1" applyAlignment="1">
      <alignment vertical="center"/>
    </xf>
    <xf numFmtId="165" fontId="12" fillId="4" borderId="58" xfId="0" applyNumberFormat="1" applyFont="1" applyFill="1" applyBorder="1" applyAlignment="1">
      <alignment vertical="center"/>
    </xf>
    <xf numFmtId="0" fontId="20" fillId="4" borderId="55" xfId="0" applyFont="1" applyFill="1" applyBorder="1" applyAlignment="1">
      <alignment horizontal="right" vertical="center"/>
    </xf>
    <xf numFmtId="9" fontId="20" fillId="4" borderId="49" xfId="0" applyNumberFormat="1" applyFont="1" applyFill="1" applyBorder="1" applyAlignment="1">
      <alignment vertical="center"/>
    </xf>
    <xf numFmtId="9" fontId="20" fillId="4" borderId="56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15" fillId="4" borderId="55" xfId="0" applyFont="1" applyFill="1" applyBorder="1" applyAlignment="1">
      <alignment vertical="center"/>
    </xf>
    <xf numFmtId="165" fontId="15" fillId="6" borderId="49" xfId="0" applyNumberFormat="1" applyFont="1" applyFill="1" applyBorder="1" applyAlignment="1">
      <alignment vertical="center"/>
    </xf>
    <xf numFmtId="165" fontId="15" fillId="6" borderId="56" xfId="0" applyNumberFormat="1" applyFont="1" applyFill="1" applyBorder="1" applyAlignment="1">
      <alignment vertical="center"/>
    </xf>
    <xf numFmtId="0" fontId="20" fillId="4" borderId="57" xfId="0" applyFont="1" applyFill="1" applyBorder="1" applyAlignment="1">
      <alignment horizontal="right" vertical="center"/>
    </xf>
    <xf numFmtId="9" fontId="20" fillId="4" borderId="0" xfId="0" applyNumberFormat="1" applyFont="1" applyFill="1" applyAlignment="1">
      <alignment vertical="center"/>
    </xf>
    <xf numFmtId="9" fontId="20" fillId="4" borderId="58" xfId="0" applyNumberFormat="1" applyFont="1" applyFill="1" applyBorder="1" applyAlignment="1">
      <alignment vertical="center"/>
    </xf>
    <xf numFmtId="0" fontId="15" fillId="4" borderId="57" xfId="0" applyFont="1" applyFill="1" applyBorder="1" applyAlignment="1">
      <alignment vertical="center"/>
    </xf>
    <xf numFmtId="165" fontId="15" fillId="6" borderId="58" xfId="0" applyNumberFormat="1" applyFont="1" applyFill="1" applyBorder="1" applyAlignment="1">
      <alignment horizontal="right" vertical="center"/>
    </xf>
    <xf numFmtId="0" fontId="12" fillId="4" borderId="40" xfId="0" applyFont="1" applyFill="1" applyBorder="1" applyAlignment="1">
      <alignment vertical="center"/>
    </xf>
    <xf numFmtId="165" fontId="15" fillId="4" borderId="41" xfId="0" applyNumberFormat="1" applyFont="1" applyFill="1" applyBorder="1" applyAlignment="1">
      <alignment horizontal="right" vertical="center"/>
    </xf>
    <xf numFmtId="165" fontId="15" fillId="4" borderId="42" xfId="0" applyNumberFormat="1" applyFont="1" applyFill="1" applyBorder="1" applyAlignment="1">
      <alignment horizontal="right" vertical="center"/>
    </xf>
    <xf numFmtId="0" fontId="12" fillId="5" borderId="40" xfId="0" applyFont="1" applyFill="1" applyBorder="1" applyAlignment="1">
      <alignment vertical="center"/>
    </xf>
    <xf numFmtId="165" fontId="15" fillId="5" borderId="41" xfId="0" applyNumberFormat="1" applyFont="1" applyFill="1" applyBorder="1" applyAlignment="1">
      <alignment horizontal="right" vertical="center"/>
    </xf>
    <xf numFmtId="165" fontId="15" fillId="4" borderId="0" xfId="0" applyNumberFormat="1" applyFont="1" applyFill="1" applyAlignment="1">
      <alignment horizontal="right" vertical="center"/>
    </xf>
    <xf numFmtId="165" fontId="15" fillId="4" borderId="58" xfId="0" applyNumberFormat="1" applyFont="1" applyFill="1" applyBorder="1" applyAlignment="1">
      <alignment horizontal="right" vertical="center"/>
    </xf>
    <xf numFmtId="165" fontId="12" fillId="5" borderId="41" xfId="0" applyNumberFormat="1" applyFont="1" applyFill="1" applyBorder="1" applyAlignment="1">
      <alignment vertical="center"/>
    </xf>
    <xf numFmtId="165" fontId="12" fillId="5" borderId="42" xfId="0" applyNumberFormat="1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11" fillId="0" borderId="22" xfId="0" applyFont="1" applyBorder="1" applyAlignment="1">
      <alignment vertical="center" wrapText="1"/>
    </xf>
    <xf numFmtId="0" fontId="12" fillId="5" borderId="6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5" borderId="11" xfId="0" applyFont="1" applyFill="1" applyBorder="1" applyAlignment="1">
      <alignment vertical="center" wrapText="1" readingOrder="1"/>
    </xf>
    <xf numFmtId="0" fontId="10" fillId="0" borderId="45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166" fontId="11" fillId="0" borderId="44" xfId="0" applyNumberFormat="1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3" borderId="13" xfId="0" applyFont="1" applyFill="1" applyBorder="1" applyAlignment="1">
      <alignment vertical="center" wrapText="1" readingOrder="1"/>
    </xf>
    <xf numFmtId="166" fontId="10" fillId="6" borderId="14" xfId="0" applyNumberFormat="1" applyFont="1" applyFill="1" applyBorder="1" applyAlignment="1">
      <alignment horizontal="right" vertical="center" wrapText="1" readingOrder="1"/>
    </xf>
    <xf numFmtId="0" fontId="10" fillId="0" borderId="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 readingOrder="1"/>
    </xf>
    <xf numFmtId="0" fontId="10" fillId="6" borderId="14" xfId="0" applyFont="1" applyFill="1" applyBorder="1" applyAlignment="1">
      <alignment horizontal="right" vertical="center" wrapText="1" readingOrder="1"/>
    </xf>
    <xf numFmtId="166" fontId="10" fillId="3" borderId="16" xfId="0" applyNumberFormat="1" applyFont="1" applyFill="1" applyBorder="1" applyAlignment="1">
      <alignment horizontal="right" vertical="center" wrapText="1" readingOrder="1"/>
    </xf>
    <xf numFmtId="0" fontId="10" fillId="0" borderId="54" xfId="0" applyFont="1" applyBorder="1" applyAlignment="1">
      <alignment vertical="center" wrapText="1"/>
    </xf>
    <xf numFmtId="0" fontId="10" fillId="5" borderId="15" xfId="0" applyFont="1" applyFill="1" applyBorder="1" applyAlignment="1">
      <alignment vertical="center" wrapText="1" readingOrder="1"/>
    </xf>
    <xf numFmtId="0" fontId="10" fillId="5" borderId="16" xfId="0" applyFont="1" applyFill="1" applyBorder="1" applyAlignment="1">
      <alignment horizontal="right" vertical="center" wrapText="1" readingOrder="1"/>
    </xf>
    <xf numFmtId="0" fontId="10" fillId="0" borderId="32" xfId="0" applyFont="1" applyBorder="1" applyAlignment="1">
      <alignment vertical="center" wrapText="1" readingOrder="1"/>
    </xf>
    <xf numFmtId="166" fontId="10" fillId="6" borderId="33" xfId="0" applyNumberFormat="1" applyFont="1" applyFill="1" applyBorder="1" applyAlignment="1">
      <alignment horizontal="right" vertical="center" wrapText="1" readingOrder="1"/>
    </xf>
    <xf numFmtId="3" fontId="12" fillId="3" borderId="30" xfId="0" applyNumberFormat="1" applyFont="1" applyFill="1" applyBorder="1" applyAlignment="1">
      <alignment vertical="center" wrapText="1"/>
    </xf>
    <xf numFmtId="166" fontId="12" fillId="3" borderId="31" xfId="0" applyNumberFormat="1" applyFont="1" applyFill="1" applyBorder="1" applyAlignment="1">
      <alignment horizontal="right" vertical="center" wrapText="1"/>
    </xf>
    <xf numFmtId="166" fontId="10" fillId="5" borderId="16" xfId="0" applyNumberFormat="1" applyFont="1" applyFill="1" applyBorder="1" applyAlignment="1">
      <alignment horizontal="right" vertical="center" wrapText="1" readingOrder="1"/>
    </xf>
    <xf numFmtId="9" fontId="10" fillId="6" borderId="1" xfId="0" applyNumberFormat="1" applyFont="1" applyFill="1" applyBorder="1" applyAlignment="1">
      <alignment vertical="center" wrapText="1"/>
    </xf>
    <xf numFmtId="0" fontId="10" fillId="5" borderId="32" xfId="0" applyFont="1" applyFill="1" applyBorder="1" applyAlignment="1">
      <alignment vertical="center" wrapText="1" readingOrder="1"/>
    </xf>
    <xf numFmtId="166" fontId="10" fillId="5" borderId="50" xfId="0" applyNumberFormat="1" applyFont="1" applyFill="1" applyBorder="1" applyAlignment="1">
      <alignment horizontal="right" vertical="center" wrapText="1" readingOrder="1"/>
    </xf>
    <xf numFmtId="3" fontId="13" fillId="3" borderId="36" xfId="0" applyNumberFormat="1" applyFont="1" applyFill="1" applyBorder="1" applyAlignment="1">
      <alignment vertical="center" wrapText="1"/>
    </xf>
    <xf numFmtId="3" fontId="15" fillId="3" borderId="0" xfId="0" applyNumberFormat="1" applyFont="1" applyFill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2" fillId="5" borderId="19" xfId="0" applyFont="1" applyFill="1" applyBorder="1" applyAlignment="1">
      <alignment vertical="center" wrapText="1"/>
    </xf>
    <xf numFmtId="0" fontId="12" fillId="5" borderId="20" xfId="0" applyFont="1" applyFill="1" applyBorder="1" applyAlignment="1">
      <alignment vertical="center" wrapText="1"/>
    </xf>
    <xf numFmtId="0" fontId="12" fillId="5" borderId="21" xfId="0" applyFont="1" applyFill="1" applyBorder="1" applyAlignment="1">
      <alignment vertical="center" wrapText="1"/>
    </xf>
    <xf numFmtId="165" fontId="11" fillId="0" borderId="10" xfId="0" applyNumberFormat="1" applyFont="1" applyBorder="1" applyAlignment="1">
      <alignment vertical="center" wrapText="1"/>
    </xf>
    <xf numFmtId="3" fontId="15" fillId="3" borderId="47" xfId="0" applyNumberFormat="1" applyFont="1" applyFill="1" applyBorder="1" applyAlignment="1">
      <alignment vertical="center" wrapText="1"/>
    </xf>
    <xf numFmtId="165" fontId="15" fillId="3" borderId="18" xfId="0" applyNumberFormat="1" applyFont="1" applyFill="1" applyBorder="1" applyAlignment="1">
      <alignment vertical="center" wrapText="1"/>
    </xf>
    <xf numFmtId="165" fontId="15" fillId="3" borderId="48" xfId="0" applyNumberFormat="1" applyFont="1" applyFill="1" applyBorder="1" applyAlignment="1">
      <alignment vertical="center" wrapText="1"/>
    </xf>
    <xf numFmtId="3" fontId="15" fillId="3" borderId="30" xfId="0" applyNumberFormat="1" applyFont="1" applyFill="1" applyBorder="1" applyAlignment="1">
      <alignment vertical="center" wrapText="1"/>
    </xf>
    <xf numFmtId="165" fontId="15" fillId="3" borderId="46" xfId="0" applyNumberFormat="1" applyFont="1" applyFill="1" applyBorder="1" applyAlignment="1">
      <alignment vertical="center" wrapText="1"/>
    </xf>
    <xf numFmtId="165" fontId="15" fillId="3" borderId="31" xfId="0" applyNumberFormat="1" applyFont="1" applyFill="1" applyBorder="1" applyAlignment="1">
      <alignment vertical="center" wrapText="1"/>
    </xf>
    <xf numFmtId="3" fontId="15" fillId="3" borderId="26" xfId="0" applyNumberFormat="1" applyFont="1" applyFill="1" applyBorder="1" applyAlignment="1">
      <alignment vertical="center" wrapText="1"/>
    </xf>
    <xf numFmtId="165" fontId="15" fillId="3" borderId="7" xfId="0" applyNumberFormat="1" applyFont="1" applyFill="1" applyBorder="1" applyAlignment="1">
      <alignment vertical="center" wrapText="1"/>
    </xf>
    <xf numFmtId="165" fontId="15" fillId="3" borderId="27" xfId="0" applyNumberFormat="1" applyFont="1" applyFill="1" applyBorder="1" applyAlignment="1">
      <alignment vertical="center" wrapText="1"/>
    </xf>
    <xf numFmtId="3" fontId="15" fillId="3" borderId="28" xfId="0" applyNumberFormat="1" applyFont="1" applyFill="1" applyBorder="1" applyAlignment="1">
      <alignment vertical="center" wrapText="1"/>
    </xf>
    <xf numFmtId="165" fontId="15" fillId="3" borderId="8" xfId="0" applyNumberFormat="1" applyFont="1" applyFill="1" applyBorder="1" applyAlignment="1">
      <alignment vertical="center" wrapText="1"/>
    </xf>
    <xf numFmtId="165" fontId="15" fillId="3" borderId="29" xfId="0" applyNumberFormat="1" applyFont="1" applyFill="1" applyBorder="1" applyAlignment="1">
      <alignment vertical="center" wrapText="1"/>
    </xf>
    <xf numFmtId="3" fontId="12" fillId="3" borderId="28" xfId="0" applyNumberFormat="1" applyFont="1" applyFill="1" applyBorder="1" applyAlignment="1">
      <alignment vertical="center" wrapText="1"/>
    </xf>
    <xf numFmtId="165" fontId="12" fillId="3" borderId="8" xfId="0" applyNumberFormat="1" applyFont="1" applyFill="1" applyBorder="1" applyAlignment="1">
      <alignment vertical="center" wrapText="1"/>
    </xf>
    <xf numFmtId="165" fontId="12" fillId="3" borderId="29" xfId="0" applyNumberFormat="1" applyFont="1" applyFill="1" applyBorder="1" applyAlignment="1">
      <alignment vertical="center" wrapText="1"/>
    </xf>
    <xf numFmtId="0" fontId="14" fillId="4" borderId="22" xfId="0" applyFont="1" applyFill="1" applyBorder="1" applyAlignment="1">
      <alignment horizontal="right" vertical="center" wrapText="1"/>
    </xf>
    <xf numFmtId="9" fontId="14" fillId="4" borderId="10" xfId="0" applyNumberFormat="1" applyFont="1" applyFill="1" applyBorder="1" applyAlignment="1">
      <alignment vertical="center" wrapText="1"/>
    </xf>
    <xf numFmtId="9" fontId="14" fillId="4" borderId="23" xfId="0" applyNumberFormat="1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9" fillId="0" borderId="4" xfId="0" applyFont="1" applyBorder="1" applyAlignment="1">
      <alignment vertical="center"/>
    </xf>
    <xf numFmtId="165" fontId="10" fillId="4" borderId="0" xfId="0" applyNumberFormat="1" applyFont="1" applyFill="1" applyAlignment="1">
      <alignment vertical="center"/>
    </xf>
    <xf numFmtId="0" fontId="15" fillId="4" borderId="11" xfId="0" applyFont="1" applyFill="1" applyBorder="1" applyAlignment="1">
      <alignment vertical="center"/>
    </xf>
    <xf numFmtId="165" fontId="12" fillId="4" borderId="11" xfId="0" applyNumberFormat="1" applyFont="1" applyFill="1" applyBorder="1" applyAlignment="1">
      <alignment vertical="center"/>
    </xf>
    <xf numFmtId="165" fontId="15" fillId="4" borderId="11" xfId="0" applyNumberFormat="1" applyFont="1" applyFill="1" applyBorder="1" applyAlignment="1">
      <alignment vertical="center"/>
    </xf>
    <xf numFmtId="0" fontId="10" fillId="4" borderId="11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/>
    </xf>
    <xf numFmtId="165" fontId="10" fillId="0" borderId="1" xfId="0" applyNumberFormat="1" applyFont="1" applyBorder="1" applyAlignment="1">
      <alignment vertical="center"/>
    </xf>
    <xf numFmtId="0" fontId="19" fillId="0" borderId="51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0" fillId="8" borderId="59" xfId="0" applyFont="1" applyFill="1" applyBorder="1" applyAlignment="1">
      <alignment horizontal="center" vertical="center" wrapText="1"/>
    </xf>
    <xf numFmtId="0" fontId="10" fillId="8" borderId="60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8" borderId="61" xfId="0" applyFont="1" applyFill="1" applyBorder="1" applyAlignment="1">
      <alignment horizontal="center" vertical="center" wrapText="1"/>
    </xf>
    <xf numFmtId="0" fontId="10" fillId="8" borderId="0" xfId="0" applyFont="1" applyFill="1" applyBorder="1" applyAlignment="1">
      <alignment horizontal="center" vertical="center" wrapText="1"/>
    </xf>
    <xf numFmtId="0" fontId="10" fillId="8" borderId="62" xfId="0" applyFont="1" applyFill="1" applyBorder="1" applyAlignment="1">
      <alignment horizontal="center" vertical="center" wrapText="1"/>
    </xf>
    <xf numFmtId="0" fontId="10" fillId="8" borderId="63" xfId="0" applyFont="1" applyFill="1" applyBorder="1" applyAlignment="1">
      <alignment horizontal="center" vertical="center" wrapText="1"/>
    </xf>
    <xf numFmtId="0" fontId="10" fillId="8" borderId="64" xfId="0" applyFont="1" applyFill="1" applyBorder="1" applyAlignment="1">
      <alignment horizontal="center" vertical="center" wrapText="1"/>
    </xf>
    <xf numFmtId="0" fontId="10" fillId="8" borderId="6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BFBFB"/>
      <color rgb="FFEDF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13403-FE71-4073-8862-BF85EF1953CF}">
  <dimension ref="A1:Q71"/>
  <sheetViews>
    <sheetView zoomScale="148" zoomScaleNormal="148" workbookViewId="0">
      <selection activeCell="A4" sqref="A4"/>
    </sheetView>
  </sheetViews>
  <sheetFormatPr defaultRowHeight="15.75" x14ac:dyDescent="0.25"/>
  <cols>
    <col min="1" max="1" width="59.28515625" style="21" customWidth="1"/>
    <col min="2" max="5" width="25.28515625" style="21" customWidth="1"/>
    <col min="6" max="8" width="32.5703125" style="16" customWidth="1"/>
    <col min="9" max="17" width="9.140625" style="14"/>
    <col min="18" max="16384" width="9.140625" style="1"/>
  </cols>
  <sheetData>
    <row r="1" spans="1:17" ht="34.5" customHeight="1" x14ac:dyDescent="0.25">
      <c r="A1" s="92" t="s">
        <v>0</v>
      </c>
      <c r="B1" s="93" t="s">
        <v>1</v>
      </c>
      <c r="C1" s="93" t="s">
        <v>2</v>
      </c>
      <c r="D1" s="93" t="s">
        <v>3</v>
      </c>
      <c r="E1" s="94" t="s">
        <v>4</v>
      </c>
      <c r="F1" s="9"/>
      <c r="G1" s="9"/>
      <c r="H1" s="9"/>
    </row>
    <row r="2" spans="1:17" ht="22.5" customHeight="1" x14ac:dyDescent="0.25">
      <c r="A2" s="68" t="s">
        <v>5</v>
      </c>
      <c r="B2" s="69">
        <f>'Sales estimate '!B10</f>
        <v>4400</v>
      </c>
      <c r="C2" s="69">
        <f>'Sales estimate '!C10</f>
        <v>15200</v>
      </c>
      <c r="D2" s="69">
        <f>'Sales estimate '!D10</f>
        <v>18400</v>
      </c>
      <c r="E2" s="70">
        <f>'Sales estimate '!E10</f>
        <v>26400</v>
      </c>
      <c r="F2" s="10"/>
      <c r="G2" s="10"/>
      <c r="H2" s="11"/>
    </row>
    <row r="3" spans="1:17" ht="22.5" customHeight="1" x14ac:dyDescent="0.25">
      <c r="A3" s="68" t="s">
        <v>6</v>
      </c>
      <c r="B3" s="69">
        <f>COGS!B27</f>
        <v>2241.25</v>
      </c>
      <c r="C3" s="69">
        <f>COGS!C27</f>
        <v>7742.5</v>
      </c>
      <c r="D3" s="69">
        <f>COGS!D27</f>
        <v>9372.5</v>
      </c>
      <c r="E3" s="70">
        <f>COGS!E27</f>
        <v>13447.5</v>
      </c>
      <c r="F3" s="12"/>
      <c r="G3" s="12"/>
      <c r="H3" s="13"/>
    </row>
    <row r="4" spans="1:17" ht="22.5" customHeight="1" x14ac:dyDescent="0.25">
      <c r="A4" s="68" t="s">
        <v>7</v>
      </c>
      <c r="B4" s="69">
        <f>B2-B3</f>
        <v>2158.75</v>
      </c>
      <c r="C4" s="69">
        <f t="shared" ref="C4:E4" si="0">C2-C3</f>
        <v>7457.5</v>
      </c>
      <c r="D4" s="69">
        <f t="shared" si="0"/>
        <v>9027.5</v>
      </c>
      <c r="E4" s="70">
        <f t="shared" si="0"/>
        <v>12952.5</v>
      </c>
      <c r="F4" s="12"/>
      <c r="G4" s="12"/>
      <c r="H4" s="13"/>
    </row>
    <row r="5" spans="1:17" s="74" customFormat="1" ht="12" x14ac:dyDescent="0.25">
      <c r="A5" s="71" t="s">
        <v>8</v>
      </c>
      <c r="B5" s="72">
        <f>B4/B2</f>
        <v>0.49062499999999998</v>
      </c>
      <c r="C5" s="72">
        <f>C4/C2</f>
        <v>0.49062499999999998</v>
      </c>
      <c r="D5" s="72">
        <f>D4/D2</f>
        <v>0.49062499999999998</v>
      </c>
      <c r="E5" s="73">
        <f t="shared" ref="E5" si="1">E4/E2</f>
        <v>0.49062499999999998</v>
      </c>
      <c r="F5" s="65"/>
      <c r="G5" s="65"/>
      <c r="H5" s="66"/>
      <c r="I5" s="65"/>
      <c r="J5" s="65"/>
      <c r="K5" s="65"/>
      <c r="L5" s="65"/>
      <c r="M5" s="65"/>
      <c r="N5" s="65"/>
      <c r="O5" s="65"/>
      <c r="P5" s="65"/>
      <c r="Q5" s="65"/>
    </row>
    <row r="6" spans="1:17" ht="15" x14ac:dyDescent="0.25">
      <c r="A6" s="75" t="s">
        <v>9</v>
      </c>
      <c r="B6" s="76">
        <v>1000</v>
      </c>
      <c r="C6" s="76">
        <v>3000</v>
      </c>
      <c r="D6" s="76">
        <v>4000</v>
      </c>
      <c r="E6" s="77">
        <v>5000</v>
      </c>
      <c r="F6" s="14"/>
      <c r="G6" s="14"/>
      <c r="H6" s="15"/>
    </row>
    <row r="7" spans="1:17" s="74" customFormat="1" ht="12" x14ac:dyDescent="0.25">
      <c r="A7" s="78" t="s">
        <v>10</v>
      </c>
      <c r="B7" s="79">
        <f>B6/B2</f>
        <v>0.22727272727272727</v>
      </c>
      <c r="C7" s="79">
        <f t="shared" ref="C7:E7" si="2">C6/C2</f>
        <v>0.19736842105263158</v>
      </c>
      <c r="D7" s="79">
        <f t="shared" si="2"/>
        <v>0.21739130434782608</v>
      </c>
      <c r="E7" s="80">
        <f t="shared" si="2"/>
        <v>0.18939393939393939</v>
      </c>
      <c r="F7" s="65"/>
      <c r="G7" s="65"/>
      <c r="H7" s="66"/>
      <c r="I7" s="65"/>
      <c r="J7" s="65"/>
      <c r="K7" s="65"/>
      <c r="L7" s="65"/>
      <c r="M7" s="65"/>
      <c r="N7" s="65"/>
      <c r="O7" s="65"/>
      <c r="P7" s="65"/>
      <c r="Q7" s="65"/>
    </row>
    <row r="8" spans="1:17" ht="15" x14ac:dyDescent="0.25">
      <c r="A8" s="81" t="s">
        <v>11</v>
      </c>
      <c r="B8" s="28">
        <v>1000</v>
      </c>
      <c r="C8" s="28">
        <v>1000</v>
      </c>
      <c r="D8" s="28">
        <v>1000</v>
      </c>
      <c r="E8" s="82">
        <v>1000</v>
      </c>
      <c r="F8" s="14"/>
      <c r="G8" s="14"/>
      <c r="H8" s="15"/>
    </row>
    <row r="9" spans="1:17" ht="15" x14ac:dyDescent="0.25">
      <c r="A9" s="81" t="s">
        <v>12</v>
      </c>
      <c r="B9" s="28">
        <v>1000</v>
      </c>
      <c r="C9" s="28">
        <v>1000</v>
      </c>
      <c r="D9" s="28">
        <v>1000</v>
      </c>
      <c r="E9" s="82">
        <v>1000</v>
      </c>
      <c r="F9" s="14"/>
      <c r="G9" s="14"/>
      <c r="H9" s="15"/>
    </row>
    <row r="10" spans="1:17" ht="15" x14ac:dyDescent="0.25">
      <c r="A10" s="81" t="s">
        <v>13</v>
      </c>
      <c r="B10" s="28">
        <v>0</v>
      </c>
      <c r="C10" s="28">
        <v>2000</v>
      </c>
      <c r="D10" s="28">
        <v>2000</v>
      </c>
      <c r="E10" s="82">
        <v>2000</v>
      </c>
      <c r="F10" s="14"/>
      <c r="G10" s="14"/>
      <c r="H10" s="15"/>
    </row>
    <row r="11" spans="1:17" ht="15" x14ac:dyDescent="0.25">
      <c r="A11" s="81" t="s">
        <v>14</v>
      </c>
      <c r="B11" s="28">
        <v>2000</v>
      </c>
      <c r="C11" s="28">
        <v>2000</v>
      </c>
      <c r="D11" s="28">
        <v>2000</v>
      </c>
      <c r="E11" s="82">
        <v>2000</v>
      </c>
      <c r="F11" s="14"/>
      <c r="G11" s="14"/>
      <c r="H11" s="14"/>
    </row>
    <row r="12" spans="1:17" ht="15" x14ac:dyDescent="0.25">
      <c r="A12" s="81" t="s">
        <v>15</v>
      </c>
      <c r="B12" s="28">
        <v>300</v>
      </c>
      <c r="C12" s="28">
        <v>300</v>
      </c>
      <c r="D12" s="28">
        <v>300</v>
      </c>
      <c r="E12" s="82">
        <v>300</v>
      </c>
      <c r="F12" s="14"/>
      <c r="G12" s="14"/>
      <c r="H12" s="14"/>
    </row>
    <row r="13" spans="1:17" ht="15" x14ac:dyDescent="0.25">
      <c r="A13" s="81" t="s">
        <v>16</v>
      </c>
      <c r="B13" s="28">
        <v>500</v>
      </c>
      <c r="C13" s="28">
        <v>500</v>
      </c>
      <c r="D13" s="28">
        <v>500</v>
      </c>
      <c r="E13" s="82">
        <v>500</v>
      </c>
      <c r="F13" s="14"/>
      <c r="G13" s="14"/>
      <c r="H13" s="14"/>
    </row>
    <row r="14" spans="1:17" ht="15" x14ac:dyDescent="0.25">
      <c r="A14" s="81" t="s">
        <v>17</v>
      </c>
      <c r="B14" s="28">
        <v>1000</v>
      </c>
      <c r="C14" s="28">
        <v>1000</v>
      </c>
      <c r="D14" s="28">
        <v>1000</v>
      </c>
      <c r="E14" s="82">
        <v>1000</v>
      </c>
      <c r="F14" s="14"/>
      <c r="G14" s="14"/>
      <c r="H14" s="14"/>
    </row>
    <row r="15" spans="1:17" ht="26.25" customHeight="1" x14ac:dyDescent="0.25">
      <c r="A15" s="83" t="s">
        <v>18</v>
      </c>
      <c r="B15" s="84">
        <f>B6+SUM(B8:B14)</f>
        <v>6800</v>
      </c>
      <c r="C15" s="84">
        <f t="shared" ref="C15:E15" si="3">SUM(C8:C14)</f>
        <v>7800</v>
      </c>
      <c r="D15" s="84">
        <f t="shared" si="3"/>
        <v>7800</v>
      </c>
      <c r="E15" s="85">
        <f t="shared" si="3"/>
        <v>7800</v>
      </c>
      <c r="F15" s="14"/>
      <c r="G15" s="14"/>
      <c r="H15" s="14"/>
    </row>
    <row r="16" spans="1:17" s="67" customFormat="1" ht="26.25" customHeight="1" x14ac:dyDescent="0.25">
      <c r="A16" s="86" t="s">
        <v>19</v>
      </c>
      <c r="B16" s="87">
        <f>B3+B15</f>
        <v>9041.25</v>
      </c>
      <c r="C16" s="87">
        <f t="shared" ref="C16:E16" si="4">C3+C15</f>
        <v>15542.5</v>
      </c>
      <c r="D16" s="87">
        <f t="shared" si="4"/>
        <v>17172.5</v>
      </c>
      <c r="E16" s="87">
        <f t="shared" si="4"/>
        <v>21247.5</v>
      </c>
    </row>
    <row r="17" spans="1:8" ht="26.25" customHeight="1" x14ac:dyDescent="0.25">
      <c r="A17" s="68" t="s">
        <v>20</v>
      </c>
      <c r="B17" s="88">
        <f>B2-B16</f>
        <v>-4641.25</v>
      </c>
      <c r="C17" s="88">
        <f t="shared" ref="C17:D17" si="5">C2-C16</f>
        <v>-342.5</v>
      </c>
      <c r="D17" s="88">
        <f t="shared" si="5"/>
        <v>1227.5</v>
      </c>
      <c r="E17" s="89">
        <f>E2-E16</f>
        <v>5152.5</v>
      </c>
      <c r="F17" s="14"/>
      <c r="G17" s="14"/>
      <c r="H17" s="14"/>
    </row>
    <row r="18" spans="1:8" ht="15" x14ac:dyDescent="0.25">
      <c r="A18" s="24" t="s">
        <v>21</v>
      </c>
      <c r="B18" s="25">
        <f>B17/B2</f>
        <v>-1.0548295454545455</v>
      </c>
      <c r="C18" s="25">
        <f t="shared" ref="C18:E18" si="6">C17/C2</f>
        <v>-2.2532894736842106E-2</v>
      </c>
      <c r="D18" s="25">
        <f t="shared" si="6"/>
        <v>6.6711956521739127E-2</v>
      </c>
      <c r="E18" s="26">
        <f t="shared" si="6"/>
        <v>0.19517045454545454</v>
      </c>
      <c r="F18" s="14"/>
      <c r="G18" s="14"/>
      <c r="H18" s="15"/>
    </row>
    <row r="19" spans="1:8" s="67" customFormat="1" ht="30" customHeight="1" x14ac:dyDescent="0.25">
      <c r="A19" s="86" t="s">
        <v>22</v>
      </c>
      <c r="B19" s="90">
        <f>B17</f>
        <v>-4641.25</v>
      </c>
      <c r="C19" s="90">
        <f t="shared" ref="C19:E19" si="7">C17</f>
        <v>-342.5</v>
      </c>
      <c r="D19" s="90">
        <f t="shared" si="7"/>
        <v>1227.5</v>
      </c>
      <c r="E19" s="91">
        <f t="shared" si="7"/>
        <v>5152.5</v>
      </c>
    </row>
    <row r="20" spans="1:8" ht="15" x14ac:dyDescent="0.25">
      <c r="F20" s="14"/>
      <c r="G20" s="14"/>
      <c r="H20" s="14"/>
    </row>
    <row r="21" spans="1:8" ht="15" x14ac:dyDescent="0.25">
      <c r="A21" s="154">
        <f>B19+C2-C16</f>
        <v>-4983.75</v>
      </c>
      <c r="F21" s="14"/>
      <c r="G21" s="14"/>
      <c r="H21" s="14"/>
    </row>
    <row r="22" spans="1:8" ht="15" x14ac:dyDescent="0.25">
      <c r="F22" s="14"/>
      <c r="G22" s="14"/>
      <c r="H22" s="14"/>
    </row>
    <row r="23" spans="1:8" ht="15" x14ac:dyDescent="0.25">
      <c r="F23" s="14"/>
      <c r="G23" s="14"/>
      <c r="H23" s="14"/>
    </row>
    <row r="24" spans="1:8" ht="15" x14ac:dyDescent="0.25">
      <c r="F24" s="14"/>
      <c r="G24" s="14"/>
      <c r="H24" s="14"/>
    </row>
    <row r="25" spans="1:8" ht="15" x14ac:dyDescent="0.25">
      <c r="F25" s="14"/>
      <c r="G25" s="14"/>
      <c r="H25" s="14"/>
    </row>
    <row r="26" spans="1:8" ht="15" x14ac:dyDescent="0.25">
      <c r="F26" s="14"/>
      <c r="G26" s="14"/>
      <c r="H26" s="14"/>
    </row>
    <row r="27" spans="1:8" ht="15" x14ac:dyDescent="0.25">
      <c r="F27" s="14"/>
      <c r="G27" s="14"/>
      <c r="H27" s="14"/>
    </row>
    <row r="28" spans="1:8" ht="15" x14ac:dyDescent="0.25">
      <c r="F28" s="14"/>
      <c r="G28" s="14"/>
      <c r="H28" s="14"/>
    </row>
    <row r="29" spans="1:8" ht="15" x14ac:dyDescent="0.25">
      <c r="F29" s="14"/>
      <c r="G29" s="14"/>
      <c r="H29" s="14"/>
    </row>
    <row r="30" spans="1:8" ht="15" x14ac:dyDescent="0.25">
      <c r="F30" s="14"/>
      <c r="G30" s="14"/>
      <c r="H30" s="14"/>
    </row>
    <row r="31" spans="1:8" ht="15" x14ac:dyDescent="0.25">
      <c r="F31" s="14"/>
      <c r="G31" s="14"/>
      <c r="H31" s="14"/>
    </row>
    <row r="32" spans="1:8" ht="15" x14ac:dyDescent="0.25">
      <c r="F32" s="14"/>
      <c r="G32" s="14"/>
      <c r="H32" s="14"/>
    </row>
    <row r="33" spans="6:8" ht="15" x14ac:dyDescent="0.25">
      <c r="F33" s="14"/>
      <c r="G33" s="14"/>
      <c r="H33" s="14"/>
    </row>
    <row r="34" spans="6:8" ht="15" x14ac:dyDescent="0.25">
      <c r="F34" s="14"/>
      <c r="G34" s="14"/>
      <c r="H34" s="14"/>
    </row>
    <row r="35" spans="6:8" ht="15" x14ac:dyDescent="0.25">
      <c r="F35" s="14"/>
      <c r="G35" s="14"/>
      <c r="H35" s="14"/>
    </row>
    <row r="36" spans="6:8" ht="15" x14ac:dyDescent="0.25">
      <c r="F36" s="14"/>
      <c r="G36" s="14"/>
      <c r="H36" s="14"/>
    </row>
    <row r="37" spans="6:8" ht="15" x14ac:dyDescent="0.25">
      <c r="F37" s="14"/>
      <c r="G37" s="14"/>
      <c r="H37" s="14"/>
    </row>
    <row r="38" spans="6:8" ht="15" x14ac:dyDescent="0.25">
      <c r="F38" s="14"/>
      <c r="G38" s="14"/>
      <c r="H38" s="14"/>
    </row>
    <row r="39" spans="6:8" ht="15" x14ac:dyDescent="0.25">
      <c r="F39" s="14"/>
      <c r="G39" s="14"/>
      <c r="H39" s="14"/>
    </row>
    <row r="40" spans="6:8" ht="15" x14ac:dyDescent="0.25">
      <c r="F40" s="14"/>
      <c r="G40" s="14"/>
      <c r="H40" s="14"/>
    </row>
    <row r="41" spans="6:8" ht="15" x14ac:dyDescent="0.25">
      <c r="F41" s="14"/>
      <c r="G41" s="14"/>
      <c r="H41" s="14"/>
    </row>
    <row r="42" spans="6:8" ht="15" x14ac:dyDescent="0.25">
      <c r="F42" s="14"/>
      <c r="G42" s="14"/>
      <c r="H42" s="14"/>
    </row>
    <row r="43" spans="6:8" ht="15" x14ac:dyDescent="0.25">
      <c r="F43" s="14"/>
      <c r="G43" s="14"/>
      <c r="H43" s="14"/>
    </row>
    <row r="44" spans="6:8" ht="15" x14ac:dyDescent="0.25">
      <c r="F44" s="14"/>
      <c r="G44" s="14"/>
      <c r="H44" s="14"/>
    </row>
    <row r="45" spans="6:8" ht="15" x14ac:dyDescent="0.25">
      <c r="F45" s="14"/>
      <c r="G45" s="14"/>
      <c r="H45" s="14"/>
    </row>
    <row r="46" spans="6:8" ht="15" x14ac:dyDescent="0.25">
      <c r="F46" s="14"/>
      <c r="G46" s="14"/>
      <c r="H46" s="14"/>
    </row>
    <row r="47" spans="6:8" ht="15" x14ac:dyDescent="0.25">
      <c r="F47" s="14"/>
      <c r="G47" s="14"/>
      <c r="H47" s="14"/>
    </row>
    <row r="48" spans="6:8" ht="15" x14ac:dyDescent="0.25">
      <c r="F48" s="14"/>
      <c r="G48" s="14"/>
      <c r="H48" s="14"/>
    </row>
    <row r="49" spans="6:8" ht="15" x14ac:dyDescent="0.25">
      <c r="F49" s="14"/>
      <c r="G49" s="14"/>
      <c r="H49" s="14"/>
    </row>
    <row r="50" spans="6:8" ht="15" x14ac:dyDescent="0.25">
      <c r="F50" s="14"/>
      <c r="G50" s="14"/>
      <c r="H50" s="14"/>
    </row>
    <row r="51" spans="6:8" ht="15" x14ac:dyDescent="0.25">
      <c r="F51" s="14"/>
      <c r="G51" s="14"/>
      <c r="H51" s="14"/>
    </row>
    <row r="52" spans="6:8" ht="15" x14ac:dyDescent="0.25">
      <c r="F52" s="14"/>
      <c r="G52" s="14"/>
      <c r="H52" s="14"/>
    </row>
    <row r="53" spans="6:8" ht="15" x14ac:dyDescent="0.25">
      <c r="F53" s="14"/>
      <c r="G53" s="14"/>
      <c r="H53" s="14"/>
    </row>
    <row r="54" spans="6:8" ht="15" x14ac:dyDescent="0.25">
      <c r="F54" s="14"/>
      <c r="G54" s="14"/>
      <c r="H54" s="14"/>
    </row>
    <row r="55" spans="6:8" ht="15" x14ac:dyDescent="0.25">
      <c r="F55" s="14"/>
      <c r="G55" s="14"/>
      <c r="H55" s="14"/>
    </row>
    <row r="56" spans="6:8" ht="15" x14ac:dyDescent="0.25">
      <c r="F56" s="14"/>
      <c r="G56" s="14"/>
      <c r="H56" s="14"/>
    </row>
    <row r="57" spans="6:8" ht="15" x14ac:dyDescent="0.25">
      <c r="F57" s="14"/>
      <c r="G57" s="14"/>
      <c r="H57" s="14"/>
    </row>
    <row r="58" spans="6:8" ht="15" x14ac:dyDescent="0.25">
      <c r="F58" s="14"/>
      <c r="G58" s="14"/>
      <c r="H58" s="14"/>
    </row>
    <row r="59" spans="6:8" ht="15" x14ac:dyDescent="0.25">
      <c r="F59" s="14"/>
      <c r="G59" s="14"/>
      <c r="H59" s="14"/>
    </row>
    <row r="60" spans="6:8" ht="15" x14ac:dyDescent="0.25">
      <c r="F60" s="14"/>
      <c r="G60" s="14"/>
      <c r="H60" s="14"/>
    </row>
    <row r="61" spans="6:8" ht="15" x14ac:dyDescent="0.25">
      <c r="F61" s="14"/>
      <c r="G61" s="14"/>
      <c r="H61" s="14"/>
    </row>
    <row r="62" spans="6:8" ht="15" x14ac:dyDescent="0.25">
      <c r="F62" s="14"/>
      <c r="G62" s="14"/>
      <c r="H62" s="14"/>
    </row>
    <row r="63" spans="6:8" ht="15" x14ac:dyDescent="0.25">
      <c r="F63" s="14"/>
      <c r="G63" s="14"/>
      <c r="H63" s="14"/>
    </row>
    <row r="64" spans="6:8" ht="15" x14ac:dyDescent="0.25">
      <c r="F64" s="14"/>
      <c r="G64" s="14"/>
      <c r="H64" s="14"/>
    </row>
    <row r="65" spans="6:8" ht="15" x14ac:dyDescent="0.25">
      <c r="F65" s="14"/>
      <c r="G65" s="14"/>
      <c r="H65" s="14"/>
    </row>
    <row r="66" spans="6:8" ht="15" x14ac:dyDescent="0.25">
      <c r="F66" s="14"/>
      <c r="G66" s="14"/>
      <c r="H66" s="14"/>
    </row>
    <row r="67" spans="6:8" ht="15" x14ac:dyDescent="0.25">
      <c r="F67" s="14"/>
      <c r="G67" s="14"/>
      <c r="H67" s="14"/>
    </row>
    <row r="68" spans="6:8" ht="15" x14ac:dyDescent="0.25">
      <c r="F68" s="14"/>
      <c r="G68" s="14"/>
      <c r="H68" s="14"/>
    </row>
    <row r="69" spans="6:8" ht="15" x14ac:dyDescent="0.25">
      <c r="F69" s="14"/>
      <c r="G69" s="14"/>
      <c r="H69" s="14"/>
    </row>
    <row r="70" spans="6:8" ht="15" x14ac:dyDescent="0.25">
      <c r="F70" s="14"/>
      <c r="G70" s="14"/>
      <c r="H70" s="14"/>
    </row>
    <row r="71" spans="6:8" ht="15" x14ac:dyDescent="0.25">
      <c r="F71" s="14"/>
      <c r="G71" s="14"/>
      <c r="H71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7753C-23FA-41AC-B853-3FD7089372EA}">
  <dimension ref="A1:W95"/>
  <sheetViews>
    <sheetView tabSelected="1" workbookViewId="0">
      <selection activeCell="J26" sqref="J26"/>
    </sheetView>
  </sheetViews>
  <sheetFormatPr defaultRowHeight="12.75" x14ac:dyDescent="0.25"/>
  <cols>
    <col min="1" max="1" width="63.140625" style="99" customWidth="1"/>
    <col min="2" max="5" width="16" style="99" customWidth="1"/>
    <col min="6" max="16384" width="9.140625" style="99"/>
  </cols>
  <sheetData>
    <row r="1" spans="1:23" x14ac:dyDescent="0.25">
      <c r="A1" s="96" t="s">
        <v>23</v>
      </c>
      <c r="B1" s="96"/>
      <c r="C1" s="97"/>
      <c r="D1" s="98"/>
      <c r="E1" s="9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</row>
    <row r="2" spans="1:23" ht="25.5" x14ac:dyDescent="0.25">
      <c r="A2" s="100" t="s">
        <v>24</v>
      </c>
      <c r="B2" s="19" t="s">
        <v>25</v>
      </c>
      <c r="C2" s="101"/>
      <c r="D2" s="102" t="s">
        <v>26</v>
      </c>
      <c r="E2" s="103">
        <v>80</v>
      </c>
      <c r="F2" s="104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</row>
    <row r="3" spans="1:23" x14ac:dyDescent="0.25">
      <c r="A3" s="105" t="s">
        <v>27</v>
      </c>
      <c r="B3" s="106">
        <v>125</v>
      </c>
      <c r="C3" s="97"/>
      <c r="D3" s="107"/>
      <c r="E3" s="10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</row>
    <row r="4" spans="1:23" x14ac:dyDescent="0.25">
      <c r="A4" s="108" t="s">
        <v>28</v>
      </c>
      <c r="B4" s="109">
        <v>20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</row>
    <row r="5" spans="1:23" x14ac:dyDescent="0.25">
      <c r="A5" s="17" t="s">
        <v>29</v>
      </c>
      <c r="B5" s="110">
        <f>B3/B4</f>
        <v>6.25</v>
      </c>
      <c r="C5" s="97"/>
      <c r="D5" s="111"/>
      <c r="E5" s="111"/>
      <c r="F5" s="98"/>
      <c r="G5" s="98"/>
      <c r="H5" s="98"/>
      <c r="I5" s="98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</row>
    <row r="6" spans="1:23" ht="23.25" customHeight="1" x14ac:dyDescent="0.25">
      <c r="A6" s="112" t="s">
        <v>30</v>
      </c>
      <c r="B6" s="113"/>
      <c r="C6" s="101"/>
      <c r="D6" s="161" t="s">
        <v>31</v>
      </c>
      <c r="E6" s="162"/>
      <c r="F6" s="162"/>
      <c r="G6" s="162"/>
      <c r="H6" s="162"/>
      <c r="I6" s="163"/>
      <c r="J6" s="104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</row>
    <row r="7" spans="1:23" x14ac:dyDescent="0.25">
      <c r="A7" s="17" t="s">
        <v>32</v>
      </c>
      <c r="B7" s="106">
        <v>20</v>
      </c>
      <c r="C7" s="97"/>
      <c r="D7" s="107"/>
      <c r="E7" s="107"/>
      <c r="F7" s="107"/>
      <c r="G7" s="107"/>
      <c r="H7" s="107"/>
      <c r="I7" s="10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</row>
    <row r="8" spans="1:23" ht="23.25" customHeight="1" x14ac:dyDescent="0.25">
      <c r="A8" s="112" t="s">
        <v>33</v>
      </c>
      <c r="B8" s="113"/>
      <c r="C8" s="97"/>
      <c r="D8" s="97"/>
      <c r="E8" s="167" t="s">
        <v>97</v>
      </c>
      <c r="F8" s="168"/>
      <c r="G8" s="169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</row>
    <row r="9" spans="1:23" x14ac:dyDescent="0.25">
      <c r="A9" s="17" t="s">
        <v>34</v>
      </c>
      <c r="B9" s="106">
        <v>3</v>
      </c>
      <c r="C9" s="97"/>
      <c r="D9" s="97"/>
      <c r="E9" s="170"/>
      <c r="F9" s="171"/>
      <c r="G9" s="172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</row>
    <row r="10" spans="1:23" ht="25.5" customHeight="1" x14ac:dyDescent="0.25">
      <c r="A10" s="112" t="s">
        <v>35</v>
      </c>
      <c r="B10" s="113"/>
      <c r="C10" s="97"/>
      <c r="D10" s="97"/>
      <c r="E10" s="170"/>
      <c r="F10" s="171"/>
      <c r="G10" s="172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</row>
    <row r="11" spans="1:23" x14ac:dyDescent="0.25">
      <c r="A11" s="108" t="s">
        <v>36</v>
      </c>
      <c r="B11" s="106">
        <v>4</v>
      </c>
      <c r="C11" s="97"/>
      <c r="D11" s="97"/>
      <c r="E11" s="170"/>
      <c r="F11" s="171"/>
      <c r="G11" s="172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</row>
    <row r="12" spans="1:23" x14ac:dyDescent="0.25">
      <c r="A12" s="108" t="s">
        <v>37</v>
      </c>
      <c r="B12" s="106">
        <v>3</v>
      </c>
      <c r="C12" s="97"/>
      <c r="D12" s="97"/>
      <c r="E12" s="170"/>
      <c r="F12" s="171"/>
      <c r="G12" s="172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</row>
    <row r="13" spans="1:23" x14ac:dyDescent="0.25">
      <c r="A13" s="114" t="s">
        <v>38</v>
      </c>
      <c r="B13" s="115">
        <v>0.5</v>
      </c>
      <c r="C13" s="97"/>
      <c r="D13" s="97"/>
      <c r="E13" s="170"/>
      <c r="F13" s="171"/>
      <c r="G13" s="172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</row>
    <row r="14" spans="1:23" ht="25.5" customHeight="1" x14ac:dyDescent="0.25">
      <c r="A14" s="116" t="s">
        <v>39</v>
      </c>
      <c r="B14" s="117">
        <f>B5+B7+B9+B11+B12+B13</f>
        <v>36.75</v>
      </c>
      <c r="C14" s="104"/>
      <c r="D14" s="97"/>
      <c r="E14" s="170"/>
      <c r="F14" s="171"/>
      <c r="G14" s="172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</row>
    <row r="15" spans="1:23" ht="25.5" customHeight="1" x14ac:dyDescent="0.25">
      <c r="A15" s="112" t="s">
        <v>40</v>
      </c>
      <c r="B15" s="118">
        <f>E2*C15</f>
        <v>2.4</v>
      </c>
      <c r="C15" s="119">
        <v>0.03</v>
      </c>
      <c r="D15" s="97" t="s">
        <v>41</v>
      </c>
      <c r="E15" s="170"/>
      <c r="F15" s="171"/>
      <c r="G15" s="172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</row>
    <row r="16" spans="1:23" ht="25.5" customHeight="1" x14ac:dyDescent="0.25">
      <c r="A16" s="120" t="s">
        <v>42</v>
      </c>
      <c r="B16" s="121">
        <f>E2*C16</f>
        <v>1.6</v>
      </c>
      <c r="C16" s="119">
        <v>0.02</v>
      </c>
      <c r="D16" s="97" t="s">
        <v>41</v>
      </c>
      <c r="E16" s="173"/>
      <c r="F16" s="174"/>
      <c r="G16" s="175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</row>
    <row r="17" spans="1:17" ht="25.5" customHeight="1" x14ac:dyDescent="0.25">
      <c r="A17" s="122" t="s">
        <v>23</v>
      </c>
      <c r="B17" s="117">
        <f>B14+B15+B16</f>
        <v>40.75</v>
      </c>
      <c r="C17" s="123"/>
      <c r="D17" s="98"/>
      <c r="E17" s="98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</row>
    <row r="18" spans="1:17" ht="25.5" customHeight="1" x14ac:dyDescent="0.25">
      <c r="A18" s="123"/>
      <c r="B18" s="123"/>
      <c r="C18" s="123"/>
      <c r="D18" s="98"/>
      <c r="E18" s="98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17" ht="18.75" customHeight="1" x14ac:dyDescent="0.25">
      <c r="A19" s="98"/>
      <c r="B19" s="124"/>
      <c r="C19" s="124"/>
      <c r="D19" s="98"/>
      <c r="E19" s="98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</row>
    <row r="20" spans="1:17" ht="27" customHeight="1" x14ac:dyDescent="0.25">
      <c r="A20" s="125" t="s">
        <v>43</v>
      </c>
      <c r="B20" s="126" t="s">
        <v>1</v>
      </c>
      <c r="C20" s="126" t="s">
        <v>2</v>
      </c>
      <c r="D20" s="126" t="s">
        <v>3</v>
      </c>
      <c r="E20" s="127" t="s">
        <v>4</v>
      </c>
      <c r="F20" s="104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</row>
    <row r="21" spans="1:17" ht="18" customHeight="1" x14ac:dyDescent="0.25">
      <c r="A21" s="95" t="s">
        <v>44</v>
      </c>
      <c r="B21" s="128">
        <f>'Sales estimate '!B5</f>
        <v>55</v>
      </c>
      <c r="C21" s="128">
        <f>'Sales estimate '!C5</f>
        <v>190</v>
      </c>
      <c r="D21" s="128">
        <f>'Sales estimate '!D5</f>
        <v>230</v>
      </c>
      <c r="E21" s="128">
        <f>'Sales estimate '!E5</f>
        <v>330</v>
      </c>
      <c r="F21" s="104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</row>
    <row r="22" spans="1:17" ht="18" customHeight="1" x14ac:dyDescent="0.25">
      <c r="A22" s="95" t="s">
        <v>45</v>
      </c>
      <c r="B22" s="128">
        <f>'Sales estimate '!B9</f>
        <v>80</v>
      </c>
      <c r="C22" s="128">
        <f>'Sales estimate '!C9</f>
        <v>80</v>
      </c>
      <c r="D22" s="128">
        <f>'Sales estimate '!D9</f>
        <v>80</v>
      </c>
      <c r="E22" s="128">
        <f>'Sales estimate '!E9</f>
        <v>80</v>
      </c>
      <c r="F22" s="104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</row>
    <row r="23" spans="1:17" ht="18" customHeight="1" x14ac:dyDescent="0.25">
      <c r="A23" s="95" t="s">
        <v>46</v>
      </c>
      <c r="B23" s="128">
        <f>B22*B21</f>
        <v>4400</v>
      </c>
      <c r="C23" s="128">
        <f t="shared" ref="C23:E23" si="0">C22*C21</f>
        <v>15200</v>
      </c>
      <c r="D23" s="128">
        <f t="shared" si="0"/>
        <v>18400</v>
      </c>
      <c r="E23" s="128">
        <f t="shared" si="0"/>
        <v>26400</v>
      </c>
      <c r="F23" s="104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</row>
    <row r="24" spans="1:17" ht="31.5" customHeight="1" x14ac:dyDescent="0.25">
      <c r="A24" s="129" t="s">
        <v>47</v>
      </c>
      <c r="B24" s="130">
        <f>$B$14*B21</f>
        <v>2021.25</v>
      </c>
      <c r="C24" s="130">
        <f t="shared" ref="C24:E24" si="1">$B$14*C21</f>
        <v>6982.5</v>
      </c>
      <c r="D24" s="130">
        <f t="shared" si="1"/>
        <v>8452.5</v>
      </c>
      <c r="E24" s="131">
        <f t="shared" si="1"/>
        <v>12127.5</v>
      </c>
      <c r="F24" s="104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</row>
    <row r="25" spans="1:17" ht="29.25" customHeight="1" x14ac:dyDescent="0.25">
      <c r="A25" s="132" t="s">
        <v>48</v>
      </c>
      <c r="B25" s="133">
        <f>3%*B23</f>
        <v>132</v>
      </c>
      <c r="C25" s="133">
        <f t="shared" ref="C25:E25" si="2">3%*C23</f>
        <v>456</v>
      </c>
      <c r="D25" s="133">
        <f t="shared" si="2"/>
        <v>552</v>
      </c>
      <c r="E25" s="134">
        <f t="shared" si="2"/>
        <v>792</v>
      </c>
      <c r="F25" s="104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</row>
    <row r="26" spans="1:17" ht="32.25" customHeight="1" x14ac:dyDescent="0.25">
      <c r="A26" s="135" t="s">
        <v>49</v>
      </c>
      <c r="B26" s="136">
        <f>2%*B23</f>
        <v>88</v>
      </c>
      <c r="C26" s="136">
        <f t="shared" ref="C26:E26" si="3">2%*C23</f>
        <v>304</v>
      </c>
      <c r="D26" s="136">
        <f t="shared" si="3"/>
        <v>368</v>
      </c>
      <c r="E26" s="137">
        <f t="shared" si="3"/>
        <v>528</v>
      </c>
      <c r="F26" s="104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</row>
    <row r="27" spans="1:17" ht="18.75" customHeight="1" x14ac:dyDescent="0.25">
      <c r="A27" s="138" t="s">
        <v>50</v>
      </c>
      <c r="B27" s="139">
        <f>SUM(B24+B25+B26)</f>
        <v>2241.25</v>
      </c>
      <c r="C27" s="139">
        <f t="shared" ref="C27:E27" si="4">SUM(C24+C25+C26)</f>
        <v>7742.5</v>
      </c>
      <c r="D27" s="139">
        <f t="shared" si="4"/>
        <v>9372.5</v>
      </c>
      <c r="E27" s="140">
        <f t="shared" si="4"/>
        <v>13447.5</v>
      </c>
      <c r="F27" s="104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</row>
    <row r="28" spans="1:17" ht="39.75" customHeight="1" x14ac:dyDescent="0.25">
      <c r="A28" s="141" t="s">
        <v>51</v>
      </c>
      <c r="B28" s="142">
        <f>B23-B27</f>
        <v>2158.75</v>
      </c>
      <c r="C28" s="142">
        <f>C23-C27</f>
        <v>7457.5</v>
      </c>
      <c r="D28" s="142">
        <f>D23-D27</f>
        <v>9027.5</v>
      </c>
      <c r="E28" s="143">
        <f>E23-E27</f>
        <v>12952.5</v>
      </c>
      <c r="F28" s="104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s="147" customFormat="1" ht="18.75" customHeight="1" x14ac:dyDescent="0.25">
      <c r="A29" s="144" t="s">
        <v>52</v>
      </c>
      <c r="B29" s="145">
        <f>B28/B23</f>
        <v>0.49062499999999998</v>
      </c>
      <c r="C29" s="145">
        <f>C28/C23</f>
        <v>0.49062499999999998</v>
      </c>
      <c r="D29" s="145">
        <f>D28/D23</f>
        <v>0.49062499999999998</v>
      </c>
      <c r="E29" s="146">
        <f>E28/E23</f>
        <v>0.49062499999999998</v>
      </c>
      <c r="F29" s="104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17" ht="18.75" customHeight="1" x14ac:dyDescent="0.25">
      <c r="A30" s="107"/>
      <c r="B30" s="148"/>
      <c r="C30" s="148"/>
      <c r="D30" s="107"/>
      <c r="E30" s="10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</row>
    <row r="31" spans="1:17" ht="18.75" customHeight="1" x14ac:dyDescent="0.25">
      <c r="A31" s="97"/>
      <c r="B31" s="149"/>
      <c r="C31" s="149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</row>
    <row r="32" spans="1:17" ht="18.75" customHeight="1" x14ac:dyDescent="0.25">
      <c r="A32" s="97"/>
      <c r="B32" s="149"/>
      <c r="C32" s="149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x14ac:dyDescent="0.25">
      <c r="A33" s="97"/>
      <c r="B33" s="149"/>
      <c r="C33" s="149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x14ac:dyDescent="0.25">
      <c r="A34" s="97"/>
      <c r="B34" s="149"/>
      <c r="C34" s="149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x14ac:dyDescent="0.25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1:17" x14ac:dyDescent="0.25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</row>
    <row r="37" spans="1:17" x14ac:dyDescent="0.25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</row>
    <row r="38" spans="1:17" x14ac:dyDescent="0.25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</row>
    <row r="39" spans="1:17" x14ac:dyDescent="0.25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1:17" x14ac:dyDescent="0.25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</row>
    <row r="41" spans="1:17" x14ac:dyDescent="0.25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1:17" x14ac:dyDescent="0.25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</row>
    <row r="43" spans="1:17" x14ac:dyDescent="0.25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</row>
    <row r="44" spans="1:17" x14ac:dyDescent="0.25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</row>
    <row r="45" spans="1:17" x14ac:dyDescent="0.25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</row>
    <row r="46" spans="1:17" x14ac:dyDescent="0.25">
      <c r="A46" s="97"/>
      <c r="B46" s="97"/>
      <c r="C46" s="97"/>
    </row>
    <row r="47" spans="1:17" x14ac:dyDescent="0.25">
      <c r="A47" s="97"/>
      <c r="B47" s="97"/>
      <c r="C47" s="97"/>
    </row>
    <row r="48" spans="1:17" x14ac:dyDescent="0.25">
      <c r="A48" s="97"/>
      <c r="B48" s="97"/>
      <c r="C48" s="97"/>
    </row>
    <row r="49" spans="1:3" x14ac:dyDescent="0.25">
      <c r="A49" s="97"/>
      <c r="B49" s="97"/>
      <c r="C49" s="97"/>
    </row>
    <row r="50" spans="1:3" x14ac:dyDescent="0.25">
      <c r="A50" s="97"/>
      <c r="B50" s="97"/>
      <c r="C50" s="97"/>
    </row>
    <row r="51" spans="1:3" x14ac:dyDescent="0.25">
      <c r="A51" s="97"/>
      <c r="B51" s="97"/>
      <c r="C51" s="97"/>
    </row>
    <row r="52" spans="1:3" x14ac:dyDescent="0.25">
      <c r="A52" s="97"/>
      <c r="B52" s="97"/>
      <c r="C52" s="97"/>
    </row>
    <row r="53" spans="1:3" x14ac:dyDescent="0.25">
      <c r="A53" s="97"/>
      <c r="B53" s="97"/>
      <c r="C53" s="97"/>
    </row>
    <row r="54" spans="1:3" x14ac:dyDescent="0.25">
      <c r="A54" s="97"/>
      <c r="B54" s="97"/>
      <c r="C54" s="97"/>
    </row>
    <row r="55" spans="1:3" x14ac:dyDescent="0.25">
      <c r="A55" s="97"/>
      <c r="B55" s="97"/>
      <c r="C55" s="97"/>
    </row>
    <row r="56" spans="1:3" x14ac:dyDescent="0.25">
      <c r="A56" s="97"/>
      <c r="B56" s="97"/>
      <c r="C56" s="97"/>
    </row>
    <row r="57" spans="1:3" x14ac:dyDescent="0.25">
      <c r="A57" s="97"/>
      <c r="B57" s="97"/>
      <c r="C57" s="97"/>
    </row>
    <row r="58" spans="1:3" x14ac:dyDescent="0.25">
      <c r="A58" s="97"/>
      <c r="B58" s="97"/>
      <c r="C58" s="97"/>
    </row>
    <row r="59" spans="1:3" x14ac:dyDescent="0.25">
      <c r="A59" s="97"/>
      <c r="B59" s="97"/>
      <c r="C59" s="97"/>
    </row>
    <row r="60" spans="1:3" x14ac:dyDescent="0.25">
      <c r="A60" s="97"/>
      <c r="B60" s="97"/>
      <c r="C60" s="97"/>
    </row>
    <row r="61" spans="1:3" x14ac:dyDescent="0.25">
      <c r="A61" s="97"/>
      <c r="B61" s="97"/>
      <c r="C61" s="97"/>
    </row>
    <row r="62" spans="1:3" x14ac:dyDescent="0.25">
      <c r="A62" s="97"/>
      <c r="B62" s="97"/>
      <c r="C62" s="97"/>
    </row>
    <row r="63" spans="1:3" x14ac:dyDescent="0.25">
      <c r="A63" s="97"/>
      <c r="B63" s="97"/>
      <c r="C63" s="97"/>
    </row>
    <row r="64" spans="1:3" x14ac:dyDescent="0.25">
      <c r="A64" s="97"/>
      <c r="B64" s="97"/>
      <c r="C64" s="97"/>
    </row>
    <row r="65" spans="1:3" x14ac:dyDescent="0.25">
      <c r="A65" s="97"/>
      <c r="B65" s="97"/>
      <c r="C65" s="97"/>
    </row>
    <row r="66" spans="1:3" x14ac:dyDescent="0.25">
      <c r="A66" s="97"/>
      <c r="B66" s="97"/>
      <c r="C66" s="97"/>
    </row>
    <row r="67" spans="1:3" x14ac:dyDescent="0.25">
      <c r="A67" s="97"/>
      <c r="B67" s="97"/>
      <c r="C67" s="97"/>
    </row>
    <row r="68" spans="1:3" x14ac:dyDescent="0.25">
      <c r="A68" s="97"/>
      <c r="B68" s="97"/>
      <c r="C68" s="97"/>
    </row>
    <row r="69" spans="1:3" x14ac:dyDescent="0.25">
      <c r="A69" s="97"/>
      <c r="B69" s="97"/>
      <c r="C69" s="97"/>
    </row>
    <row r="70" spans="1:3" x14ac:dyDescent="0.25">
      <c r="A70" s="97"/>
      <c r="B70" s="97"/>
      <c r="C70" s="97"/>
    </row>
    <row r="71" spans="1:3" x14ac:dyDescent="0.25">
      <c r="A71" s="97"/>
      <c r="B71" s="97"/>
      <c r="C71" s="97"/>
    </row>
    <row r="72" spans="1:3" x14ac:dyDescent="0.25">
      <c r="A72" s="97"/>
      <c r="B72" s="97"/>
      <c r="C72" s="97"/>
    </row>
    <row r="73" spans="1:3" x14ac:dyDescent="0.25">
      <c r="A73" s="97"/>
      <c r="B73" s="97"/>
      <c r="C73" s="97"/>
    </row>
    <row r="74" spans="1:3" x14ac:dyDescent="0.25">
      <c r="A74" s="97"/>
      <c r="B74" s="97"/>
      <c r="C74" s="97"/>
    </row>
    <row r="75" spans="1:3" x14ac:dyDescent="0.25">
      <c r="A75" s="97"/>
      <c r="B75" s="97"/>
      <c r="C75" s="97"/>
    </row>
    <row r="76" spans="1:3" x14ac:dyDescent="0.25">
      <c r="A76" s="97"/>
      <c r="B76" s="97"/>
      <c r="C76" s="97"/>
    </row>
    <row r="77" spans="1:3" x14ac:dyDescent="0.25">
      <c r="A77" s="97"/>
      <c r="B77" s="97"/>
      <c r="C77" s="97"/>
    </row>
    <row r="78" spans="1:3" x14ac:dyDescent="0.25">
      <c r="A78" s="97"/>
      <c r="B78" s="97"/>
      <c r="C78" s="97"/>
    </row>
    <row r="79" spans="1:3" x14ac:dyDescent="0.25">
      <c r="A79" s="97"/>
      <c r="B79" s="97"/>
      <c r="C79" s="97"/>
    </row>
    <row r="80" spans="1:3" x14ac:dyDescent="0.25">
      <c r="A80" s="97"/>
      <c r="B80" s="97"/>
      <c r="C80" s="97"/>
    </row>
    <row r="81" spans="1:3" x14ac:dyDescent="0.25">
      <c r="A81" s="97"/>
      <c r="B81" s="97"/>
      <c r="C81" s="97"/>
    </row>
    <row r="82" spans="1:3" x14ac:dyDescent="0.25">
      <c r="A82" s="97"/>
      <c r="B82" s="97"/>
      <c r="C82" s="97"/>
    </row>
    <row r="83" spans="1:3" x14ac:dyDescent="0.25">
      <c r="A83" s="97"/>
      <c r="B83" s="97"/>
      <c r="C83" s="97"/>
    </row>
    <row r="84" spans="1:3" x14ac:dyDescent="0.25">
      <c r="A84" s="97"/>
      <c r="B84" s="97"/>
      <c r="C84" s="97"/>
    </row>
    <row r="85" spans="1:3" x14ac:dyDescent="0.25">
      <c r="A85" s="97"/>
      <c r="B85" s="97"/>
      <c r="C85" s="97"/>
    </row>
    <row r="86" spans="1:3" x14ac:dyDescent="0.25">
      <c r="A86" s="97"/>
      <c r="B86" s="97"/>
      <c r="C86" s="97"/>
    </row>
    <row r="87" spans="1:3" x14ac:dyDescent="0.25">
      <c r="A87" s="97"/>
      <c r="B87" s="97"/>
      <c r="C87" s="97"/>
    </row>
    <row r="88" spans="1:3" x14ac:dyDescent="0.25">
      <c r="A88" s="97"/>
      <c r="B88" s="97"/>
      <c r="C88" s="97"/>
    </row>
    <row r="89" spans="1:3" x14ac:dyDescent="0.25">
      <c r="A89" s="97"/>
      <c r="B89" s="97"/>
      <c r="C89" s="97"/>
    </row>
    <row r="90" spans="1:3" x14ac:dyDescent="0.25">
      <c r="A90" s="97"/>
      <c r="B90" s="97"/>
      <c r="C90" s="97"/>
    </row>
    <row r="91" spans="1:3" x14ac:dyDescent="0.25">
      <c r="A91" s="97"/>
      <c r="B91" s="97"/>
      <c r="C91" s="97"/>
    </row>
    <row r="92" spans="1:3" x14ac:dyDescent="0.25">
      <c r="A92" s="97"/>
      <c r="B92" s="97"/>
      <c r="C92" s="97"/>
    </row>
    <row r="93" spans="1:3" x14ac:dyDescent="0.25">
      <c r="A93" s="97"/>
      <c r="B93" s="97"/>
      <c r="C93" s="97"/>
    </row>
    <row r="94" spans="1:3" x14ac:dyDescent="0.25">
      <c r="A94" s="97"/>
      <c r="B94" s="97"/>
      <c r="C94" s="97"/>
    </row>
    <row r="95" spans="1:3" x14ac:dyDescent="0.25">
      <c r="A95" s="97"/>
      <c r="B95" s="97"/>
      <c r="C95" s="97"/>
    </row>
  </sheetData>
  <mergeCells count="2">
    <mergeCell ref="D6:I6"/>
    <mergeCell ref="E8:G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D8C6B-2691-4355-A3F4-5020978D9842}">
  <dimension ref="A1:B5"/>
  <sheetViews>
    <sheetView workbookViewId="0">
      <selection activeCell="B9" sqref="B9"/>
    </sheetView>
  </sheetViews>
  <sheetFormatPr defaultRowHeight="15" x14ac:dyDescent="0.25"/>
  <cols>
    <col min="1" max="1" width="81.85546875" customWidth="1"/>
  </cols>
  <sheetData>
    <row r="1" spans="1:2" x14ac:dyDescent="0.25">
      <c r="A1" t="s">
        <v>88</v>
      </c>
      <c r="B1" t="s">
        <v>93</v>
      </c>
    </row>
    <row r="2" spans="1:2" x14ac:dyDescent="0.25">
      <c r="A2" t="s">
        <v>89</v>
      </c>
      <c r="B2" t="s">
        <v>94</v>
      </c>
    </row>
    <row r="3" spans="1:2" x14ac:dyDescent="0.25">
      <c r="A3" t="s">
        <v>90</v>
      </c>
      <c r="B3" t="s">
        <v>95</v>
      </c>
    </row>
    <row r="4" spans="1:2" x14ac:dyDescent="0.25">
      <c r="A4" t="s">
        <v>91</v>
      </c>
      <c r="B4" t="s">
        <v>96</v>
      </c>
    </row>
    <row r="5" spans="1:2" x14ac:dyDescent="0.25">
      <c r="A5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F2616-BA04-4651-A616-A3A611200134}">
  <dimension ref="A1:BS79"/>
  <sheetViews>
    <sheetView workbookViewId="0">
      <selection activeCell="A16" sqref="A16"/>
    </sheetView>
  </sheetViews>
  <sheetFormatPr defaultRowHeight="15.75" x14ac:dyDescent="0.25"/>
  <cols>
    <col min="1" max="1" width="50.42578125" customWidth="1"/>
    <col min="2" max="4" width="31.85546875" style="2" customWidth="1"/>
  </cols>
  <sheetData>
    <row r="1" spans="1:71" s="1" customFormat="1" ht="18" customHeight="1" x14ac:dyDescent="0.25">
      <c r="A1" s="41">
        <v>2024</v>
      </c>
      <c r="B1" s="22" t="s">
        <v>53</v>
      </c>
      <c r="C1" s="22" t="s">
        <v>54</v>
      </c>
      <c r="D1" s="22" t="s">
        <v>55</v>
      </c>
      <c r="E1" s="5"/>
      <c r="F1" s="5"/>
      <c r="G1" s="7"/>
      <c r="H1" s="7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</row>
    <row r="2" spans="1:71" s="1" customFormat="1" ht="18" customHeight="1" x14ac:dyDescent="0.25">
      <c r="A2" s="27" t="s">
        <v>56</v>
      </c>
      <c r="B2" s="28">
        <v>157</v>
      </c>
      <c r="C2" s="28">
        <v>87</v>
      </c>
      <c r="D2" s="28">
        <v>149</v>
      </c>
      <c r="E2" s="7"/>
      <c r="F2" s="7"/>
      <c r="G2" s="7"/>
      <c r="H2" s="7"/>
    </row>
    <row r="3" spans="1:71" s="1" customFormat="1" ht="18" customHeight="1" x14ac:dyDescent="0.25">
      <c r="A3" s="27" t="s">
        <v>57</v>
      </c>
      <c r="B3" s="28">
        <v>50</v>
      </c>
      <c r="C3" s="28">
        <v>45</v>
      </c>
      <c r="D3" s="28">
        <v>32</v>
      </c>
      <c r="E3" s="7"/>
      <c r="F3" s="7"/>
      <c r="G3" s="7"/>
      <c r="H3" s="7"/>
    </row>
    <row r="4" spans="1:71" s="1" customFormat="1" ht="18" customHeight="1" x14ac:dyDescent="0.25">
      <c r="A4" s="18" t="s">
        <v>58</v>
      </c>
      <c r="B4" s="29">
        <f>B2*B3</f>
        <v>7850</v>
      </c>
      <c r="C4" s="29">
        <f t="shared" ref="C4:D4" si="0">C2*C3</f>
        <v>3915</v>
      </c>
      <c r="D4" s="29">
        <f t="shared" si="0"/>
        <v>4768</v>
      </c>
      <c r="E4" s="7"/>
      <c r="F4" s="7"/>
      <c r="G4" s="7"/>
      <c r="H4" s="7"/>
    </row>
    <row r="5" spans="1:71" s="1" customFormat="1" ht="18" customHeight="1" x14ac:dyDescent="0.25">
      <c r="A5" s="30" t="s">
        <v>6</v>
      </c>
      <c r="B5" s="31">
        <f>COGS!B14*'2024 Sensitivity Analysis'!B2</f>
        <v>5769.75</v>
      </c>
      <c r="C5" s="31">
        <f t="shared" ref="C5:D5" si="1">60*C2</f>
        <v>5220</v>
      </c>
      <c r="D5" s="31">
        <f t="shared" si="1"/>
        <v>8940</v>
      </c>
      <c r="E5" s="7"/>
      <c r="F5" s="7"/>
      <c r="G5" s="7"/>
      <c r="H5" s="7"/>
    </row>
    <row r="6" spans="1:71" s="1" customFormat="1" ht="18" customHeight="1" x14ac:dyDescent="0.2">
      <c r="A6" s="20" t="s">
        <v>9</v>
      </c>
      <c r="B6" s="40">
        <f>'P&amp;L'!B6</f>
        <v>1000</v>
      </c>
      <c r="C6" s="40">
        <f>B6</f>
        <v>1000</v>
      </c>
      <c r="D6" s="40">
        <f>C6</f>
        <v>1000</v>
      </c>
      <c r="E6" s="7"/>
      <c r="F6" s="7"/>
      <c r="G6" s="7"/>
      <c r="H6" s="7"/>
    </row>
    <row r="7" spans="1:71" s="1" customFormat="1" ht="18" customHeight="1" x14ac:dyDescent="0.2">
      <c r="A7" s="20" t="s">
        <v>11</v>
      </c>
      <c r="B7" s="23">
        <f>'P&amp;L'!B8</f>
        <v>1000</v>
      </c>
      <c r="C7" s="23">
        <f>B7</f>
        <v>1000</v>
      </c>
      <c r="D7" s="40">
        <f>C7</f>
        <v>1000</v>
      </c>
      <c r="E7" s="7"/>
      <c r="F7" s="7"/>
      <c r="G7" s="7"/>
      <c r="H7" s="7"/>
    </row>
    <row r="8" spans="1:71" s="1" customFormat="1" ht="18" customHeight="1" x14ac:dyDescent="0.2">
      <c r="A8" s="20" t="s">
        <v>12</v>
      </c>
      <c r="B8" s="23">
        <f>'P&amp;L'!B9</f>
        <v>1000</v>
      </c>
      <c r="C8" s="23">
        <f t="shared" ref="C8:D13" si="2">B8</f>
        <v>1000</v>
      </c>
      <c r="D8" s="40">
        <f t="shared" si="2"/>
        <v>1000</v>
      </c>
      <c r="E8" s="7"/>
      <c r="F8" s="7"/>
      <c r="G8" s="7"/>
      <c r="H8" s="7"/>
    </row>
    <row r="9" spans="1:71" s="1" customFormat="1" ht="18" customHeight="1" x14ac:dyDescent="0.2">
      <c r="A9" s="20" t="s">
        <v>13</v>
      </c>
      <c r="B9" s="23">
        <f>'P&amp;L'!B10</f>
        <v>0</v>
      </c>
      <c r="C9" s="23">
        <f t="shared" si="2"/>
        <v>0</v>
      </c>
      <c r="D9" s="40">
        <f t="shared" si="2"/>
        <v>0</v>
      </c>
      <c r="E9" s="7"/>
      <c r="F9" s="7"/>
      <c r="G9" s="7"/>
      <c r="H9" s="7"/>
    </row>
    <row r="10" spans="1:71" s="1" customFormat="1" ht="18" customHeight="1" x14ac:dyDescent="0.2">
      <c r="A10" s="20" t="s">
        <v>14</v>
      </c>
      <c r="B10" s="23">
        <f>'P&amp;L'!B11</f>
        <v>2000</v>
      </c>
      <c r="C10" s="23">
        <f t="shared" si="2"/>
        <v>2000</v>
      </c>
      <c r="D10" s="40">
        <f t="shared" si="2"/>
        <v>2000</v>
      </c>
      <c r="E10" s="7"/>
      <c r="F10" s="7"/>
      <c r="G10" s="7"/>
      <c r="H10" s="7"/>
    </row>
    <row r="11" spans="1:71" s="1" customFormat="1" ht="18" customHeight="1" x14ac:dyDescent="0.2">
      <c r="A11" s="20" t="s">
        <v>15</v>
      </c>
      <c r="B11" s="23">
        <f>'P&amp;L'!B12</f>
        <v>300</v>
      </c>
      <c r="C11" s="23">
        <f t="shared" si="2"/>
        <v>300</v>
      </c>
      <c r="D11" s="40">
        <f t="shared" si="2"/>
        <v>300</v>
      </c>
      <c r="E11" s="7"/>
      <c r="F11" s="7"/>
      <c r="G11" s="7"/>
      <c r="H11" s="7"/>
    </row>
    <row r="12" spans="1:71" s="1" customFormat="1" ht="18" customHeight="1" x14ac:dyDescent="0.2">
      <c r="A12" s="20" t="s">
        <v>16</v>
      </c>
      <c r="B12" s="23">
        <f>'P&amp;L'!B13</f>
        <v>500</v>
      </c>
      <c r="C12" s="23">
        <f t="shared" si="2"/>
        <v>500</v>
      </c>
      <c r="D12" s="40">
        <f t="shared" si="2"/>
        <v>500</v>
      </c>
      <c r="E12" s="7"/>
      <c r="F12" s="7"/>
      <c r="G12" s="7"/>
      <c r="H12" s="7"/>
    </row>
    <row r="13" spans="1:71" s="1" customFormat="1" ht="18" customHeight="1" x14ac:dyDescent="0.2">
      <c r="A13" s="20" t="s">
        <v>17</v>
      </c>
      <c r="B13" s="23">
        <f>'P&amp;L'!B14</f>
        <v>1000</v>
      </c>
      <c r="C13" s="23">
        <f t="shared" si="2"/>
        <v>1000</v>
      </c>
      <c r="D13" s="40">
        <f t="shared" si="2"/>
        <v>1000</v>
      </c>
      <c r="E13" s="7"/>
      <c r="F13" s="7"/>
      <c r="G13" s="7"/>
      <c r="H13" s="7"/>
    </row>
    <row r="14" spans="1:71" s="1" customFormat="1" ht="18" customHeight="1" x14ac:dyDescent="0.25">
      <c r="A14" s="18" t="s">
        <v>18</v>
      </c>
      <c r="B14" s="29">
        <f>SUM(B9:B13)</f>
        <v>3800</v>
      </c>
      <c r="C14" s="29">
        <f>SUM(C9:C13)</f>
        <v>3800</v>
      </c>
      <c r="D14" s="29">
        <f>SUM(D9:D13)</f>
        <v>3800</v>
      </c>
      <c r="E14" s="7"/>
      <c r="F14" s="7"/>
      <c r="G14" s="7"/>
      <c r="H14" s="7"/>
    </row>
    <row r="15" spans="1:71" s="1" customFormat="1" ht="18" customHeight="1" x14ac:dyDescent="0.25">
      <c r="A15" s="18" t="s">
        <v>22</v>
      </c>
      <c r="B15" s="29">
        <f>B4-B5-B14</f>
        <v>-1719.75</v>
      </c>
      <c r="C15" s="29">
        <f>C4-C5-C14</f>
        <v>-5105</v>
      </c>
      <c r="D15" s="29">
        <f>D4-D5-D14</f>
        <v>-7972</v>
      </c>
      <c r="E15" s="7"/>
      <c r="F15" s="7"/>
      <c r="G15" s="7"/>
      <c r="H15" s="7"/>
    </row>
    <row r="16" spans="1:71" s="1" customFormat="1" ht="18" customHeight="1" x14ac:dyDescent="0.25">
      <c r="A16" s="6"/>
      <c r="B16" s="8"/>
      <c r="C16" s="8"/>
      <c r="D16" s="8"/>
      <c r="E16" s="7"/>
      <c r="F16" s="7"/>
      <c r="G16" s="7"/>
      <c r="H16" s="7"/>
    </row>
    <row r="17" spans="1:8" s="1" customFormat="1" ht="18" customHeight="1" x14ac:dyDescent="0.25">
      <c r="A17" s="164" t="s">
        <v>59</v>
      </c>
      <c r="B17" s="165"/>
      <c r="C17" s="165"/>
      <c r="D17" s="165"/>
      <c r="E17" s="165"/>
      <c r="F17" s="166"/>
      <c r="G17" s="7"/>
      <c r="H17" s="7"/>
    </row>
    <row r="18" spans="1:8" ht="15" x14ac:dyDescent="0.25">
      <c r="A18" s="6"/>
      <c r="B18" s="8"/>
      <c r="C18" s="8"/>
      <c r="D18" s="8"/>
      <c r="E18" s="7"/>
      <c r="F18" s="7"/>
      <c r="G18" s="7"/>
      <c r="H18" s="7"/>
    </row>
    <row r="19" spans="1:8" ht="15" x14ac:dyDescent="0.25">
      <c r="A19" s="6"/>
      <c r="B19" s="8"/>
      <c r="C19" s="8"/>
      <c r="D19" s="8"/>
      <c r="E19" s="7"/>
      <c r="F19" s="7"/>
      <c r="G19" s="7"/>
      <c r="H19" s="7"/>
    </row>
    <row r="20" spans="1:8" ht="15" x14ac:dyDescent="0.25">
      <c r="A20" s="6"/>
      <c r="B20" s="8"/>
      <c r="C20" s="8"/>
      <c r="D20" s="8"/>
      <c r="E20" s="7"/>
      <c r="F20" s="7"/>
      <c r="G20" s="7"/>
      <c r="H20" s="7"/>
    </row>
    <row r="21" spans="1:8" ht="15" x14ac:dyDescent="0.25">
      <c r="A21" s="6"/>
      <c r="B21" s="8"/>
      <c r="C21" s="8"/>
      <c r="D21" s="8"/>
      <c r="E21" s="7"/>
      <c r="F21" s="7"/>
      <c r="G21" s="7"/>
      <c r="H21" s="7"/>
    </row>
    <row r="22" spans="1:8" ht="15" x14ac:dyDescent="0.25">
      <c r="A22" s="6"/>
      <c r="B22" s="8"/>
      <c r="C22" s="8"/>
      <c r="D22" s="8"/>
      <c r="E22" s="7"/>
      <c r="F22" s="7"/>
      <c r="G22" s="7"/>
      <c r="H22" s="7"/>
    </row>
    <row r="23" spans="1:8" ht="15" x14ac:dyDescent="0.25">
      <c r="A23" s="6"/>
      <c r="B23" s="8"/>
      <c r="C23" s="8"/>
      <c r="D23" s="8"/>
      <c r="E23" s="7"/>
      <c r="F23" s="7"/>
      <c r="G23" s="7"/>
      <c r="H23" s="7"/>
    </row>
    <row r="24" spans="1:8" ht="15" x14ac:dyDescent="0.25">
      <c r="A24" s="6"/>
      <c r="B24" s="8"/>
      <c r="C24" s="8"/>
      <c r="D24" s="8"/>
      <c r="E24" s="7"/>
      <c r="F24" s="7"/>
      <c r="G24" s="7"/>
      <c r="H24" s="7"/>
    </row>
    <row r="25" spans="1:8" ht="15" x14ac:dyDescent="0.25">
      <c r="A25" s="6"/>
      <c r="B25" s="8"/>
      <c r="C25" s="8"/>
      <c r="D25" s="8"/>
      <c r="E25" s="7"/>
      <c r="F25" s="7"/>
      <c r="G25" s="7"/>
      <c r="H25" s="7"/>
    </row>
    <row r="26" spans="1:8" ht="15" x14ac:dyDescent="0.25">
      <c r="A26" s="6"/>
      <c r="B26" s="8"/>
      <c r="C26" s="8"/>
      <c r="D26" s="8"/>
      <c r="E26" s="7"/>
      <c r="F26" s="7"/>
      <c r="G26" s="7"/>
      <c r="H26" s="7"/>
    </row>
    <row r="27" spans="1:8" ht="15" x14ac:dyDescent="0.25">
      <c r="A27" s="6"/>
      <c r="B27" s="8"/>
      <c r="C27" s="8"/>
      <c r="D27" s="8"/>
      <c r="E27" s="7"/>
      <c r="F27" s="7"/>
      <c r="G27" s="7"/>
      <c r="H27" s="7"/>
    </row>
    <row r="28" spans="1:8" ht="15" x14ac:dyDescent="0.25">
      <c r="A28" s="6"/>
      <c r="B28" s="8"/>
      <c r="C28" s="8"/>
      <c r="D28" s="8"/>
      <c r="E28" s="7"/>
      <c r="F28" s="7"/>
      <c r="G28" s="7"/>
      <c r="H28" s="7"/>
    </row>
    <row r="29" spans="1:8" ht="15" x14ac:dyDescent="0.25">
      <c r="A29" s="6"/>
      <c r="B29" s="8"/>
      <c r="C29" s="8"/>
      <c r="D29" s="8"/>
      <c r="E29" s="7"/>
      <c r="F29" s="7"/>
      <c r="G29" s="7"/>
      <c r="H29" s="7"/>
    </row>
    <row r="30" spans="1:8" ht="15" x14ac:dyDescent="0.25">
      <c r="A30" s="6"/>
      <c r="B30" s="8"/>
      <c r="C30" s="8"/>
      <c r="D30" s="8"/>
      <c r="E30" s="7"/>
      <c r="F30" s="7"/>
      <c r="G30" s="7"/>
      <c r="H30" s="7"/>
    </row>
    <row r="31" spans="1:8" ht="15" x14ac:dyDescent="0.25">
      <c r="A31" s="6"/>
      <c r="B31" s="8"/>
      <c r="C31" s="8"/>
      <c r="D31" s="8"/>
      <c r="E31" s="7"/>
      <c r="F31" s="7"/>
      <c r="G31" s="7"/>
      <c r="H31" s="7"/>
    </row>
    <row r="32" spans="1:8" ht="15" x14ac:dyDescent="0.25">
      <c r="A32" s="6"/>
      <c r="B32" s="8"/>
      <c r="C32" s="8"/>
      <c r="D32" s="8"/>
      <c r="E32" s="7"/>
      <c r="F32" s="7"/>
      <c r="G32" s="7"/>
      <c r="H32" s="7"/>
    </row>
    <row r="33" spans="1:8" ht="15" x14ac:dyDescent="0.25">
      <c r="A33" s="6"/>
      <c r="B33" s="8"/>
      <c r="C33" s="8"/>
      <c r="D33" s="8"/>
      <c r="E33" s="7"/>
      <c r="F33" s="7"/>
      <c r="G33" s="7"/>
      <c r="H33" s="7"/>
    </row>
    <row r="34" spans="1:8" ht="15" x14ac:dyDescent="0.25">
      <c r="A34" s="6"/>
      <c r="B34" s="8"/>
      <c r="C34" s="8"/>
      <c r="D34" s="8"/>
      <c r="E34" s="7"/>
      <c r="F34" s="7"/>
      <c r="G34" s="7"/>
      <c r="H34" s="7"/>
    </row>
    <row r="35" spans="1:8" ht="15" x14ac:dyDescent="0.25">
      <c r="A35" s="6"/>
      <c r="B35" s="8"/>
      <c r="C35" s="8"/>
      <c r="D35" s="8"/>
      <c r="E35" s="7"/>
      <c r="F35" s="7"/>
      <c r="G35" s="7"/>
      <c r="H35" s="7"/>
    </row>
    <row r="36" spans="1:8" ht="15" x14ac:dyDescent="0.25">
      <c r="A36" s="6"/>
      <c r="B36" s="8"/>
      <c r="C36" s="8"/>
      <c r="D36" s="8"/>
      <c r="E36" s="7"/>
      <c r="F36" s="7"/>
      <c r="G36" s="7"/>
      <c r="H36" s="7"/>
    </row>
    <row r="37" spans="1:8" ht="15" x14ac:dyDescent="0.25">
      <c r="A37" s="6"/>
      <c r="B37" s="8"/>
      <c r="C37" s="8"/>
      <c r="D37" s="8"/>
      <c r="E37" s="7"/>
      <c r="F37" s="7"/>
      <c r="G37" s="7"/>
      <c r="H37" s="7"/>
    </row>
    <row r="38" spans="1:8" ht="15" x14ac:dyDescent="0.25">
      <c r="A38" s="6"/>
      <c r="B38" s="8"/>
      <c r="C38" s="8"/>
      <c r="D38" s="8"/>
      <c r="E38" s="7"/>
      <c r="F38" s="7"/>
      <c r="G38" s="7"/>
      <c r="H38" s="7"/>
    </row>
    <row r="39" spans="1:8" ht="15" x14ac:dyDescent="0.25">
      <c r="A39" s="6"/>
      <c r="B39" s="8"/>
      <c r="C39" s="8"/>
      <c r="D39" s="8"/>
      <c r="E39" s="7"/>
      <c r="F39" s="7"/>
      <c r="G39" s="7"/>
      <c r="H39" s="7"/>
    </row>
    <row r="40" spans="1:8" ht="15" x14ac:dyDescent="0.25">
      <c r="A40" s="6"/>
      <c r="B40" s="8"/>
      <c r="C40" s="8"/>
      <c r="D40" s="8"/>
      <c r="E40" s="7"/>
      <c r="F40" s="7"/>
      <c r="G40" s="7"/>
      <c r="H40" s="7"/>
    </row>
    <row r="41" spans="1:8" ht="15" x14ac:dyDescent="0.25">
      <c r="A41" s="6"/>
      <c r="B41" s="8"/>
      <c r="C41" s="8"/>
      <c r="D41" s="8"/>
      <c r="E41" s="7"/>
      <c r="F41" s="7"/>
      <c r="G41" s="7"/>
      <c r="H41" s="7"/>
    </row>
    <row r="42" spans="1:8" ht="15" x14ac:dyDescent="0.25">
      <c r="A42" s="6"/>
      <c r="B42" s="8"/>
      <c r="C42" s="8"/>
      <c r="D42" s="8"/>
      <c r="E42" s="7"/>
      <c r="F42" s="7"/>
      <c r="G42" s="7"/>
      <c r="H42" s="7"/>
    </row>
    <row r="43" spans="1:8" ht="15" x14ac:dyDescent="0.25">
      <c r="A43" s="6"/>
      <c r="B43" s="8"/>
      <c r="C43" s="8"/>
      <c r="D43" s="8"/>
      <c r="E43" s="7"/>
      <c r="F43" s="7"/>
      <c r="G43" s="7"/>
      <c r="H43" s="7"/>
    </row>
    <row r="44" spans="1:8" ht="15" x14ac:dyDescent="0.25">
      <c r="A44" s="6"/>
      <c r="B44" s="8"/>
      <c r="C44" s="8"/>
      <c r="D44" s="8"/>
      <c r="E44" s="7"/>
      <c r="F44" s="7"/>
      <c r="G44" s="7"/>
      <c r="H44" s="7"/>
    </row>
    <row r="45" spans="1:8" ht="15" x14ac:dyDescent="0.25">
      <c r="A45" s="6"/>
      <c r="B45" s="8"/>
      <c r="C45" s="8"/>
      <c r="D45" s="8"/>
      <c r="E45" s="7"/>
      <c r="F45" s="7"/>
      <c r="G45" s="7"/>
      <c r="H45" s="7"/>
    </row>
    <row r="46" spans="1:8" ht="15" x14ac:dyDescent="0.25">
      <c r="A46" s="6"/>
      <c r="B46" s="8"/>
      <c r="C46" s="8"/>
      <c r="D46" s="8"/>
      <c r="E46" s="7"/>
      <c r="F46" s="7"/>
      <c r="G46" s="7"/>
      <c r="H46" s="7"/>
    </row>
    <row r="47" spans="1:8" ht="15" x14ac:dyDescent="0.25">
      <c r="A47" s="6"/>
      <c r="B47" s="8"/>
      <c r="C47" s="8"/>
      <c r="D47" s="8"/>
      <c r="E47" s="7"/>
      <c r="F47" s="7"/>
      <c r="G47" s="7"/>
      <c r="H47" s="7"/>
    </row>
    <row r="48" spans="1:8" ht="15" x14ac:dyDescent="0.25">
      <c r="A48" s="6"/>
      <c r="B48" s="8"/>
      <c r="C48" s="8"/>
      <c r="D48" s="8"/>
      <c r="E48" s="7"/>
      <c r="F48" s="7"/>
      <c r="G48" s="7"/>
      <c r="H48" s="7"/>
    </row>
    <row r="49" spans="1:8" ht="15" x14ac:dyDescent="0.25">
      <c r="A49" s="6"/>
      <c r="B49" s="8"/>
      <c r="C49" s="8"/>
      <c r="D49" s="8"/>
      <c r="E49" s="7"/>
      <c r="F49" s="7"/>
      <c r="G49" s="7"/>
      <c r="H49" s="7"/>
    </row>
    <row r="50" spans="1:8" ht="15" x14ac:dyDescent="0.25">
      <c r="A50" s="6"/>
      <c r="B50" s="8"/>
      <c r="C50" s="8"/>
      <c r="D50" s="8"/>
      <c r="E50" s="7"/>
      <c r="F50" s="7"/>
      <c r="G50" s="7"/>
      <c r="H50" s="7"/>
    </row>
    <row r="51" spans="1:8" ht="15" x14ac:dyDescent="0.25">
      <c r="A51" s="6"/>
      <c r="B51" s="8"/>
      <c r="C51" s="8"/>
      <c r="D51" s="8"/>
      <c r="E51" s="7"/>
      <c r="F51" s="7"/>
      <c r="G51" s="7"/>
      <c r="H51" s="7"/>
    </row>
    <row r="52" spans="1:8" ht="15" x14ac:dyDescent="0.25">
      <c r="A52" s="6"/>
      <c r="B52" s="8"/>
      <c r="C52" s="8"/>
      <c r="D52" s="8"/>
      <c r="E52" s="7"/>
      <c r="F52" s="7"/>
      <c r="G52" s="7"/>
      <c r="H52" s="7"/>
    </row>
    <row r="53" spans="1:8" ht="15" x14ac:dyDescent="0.25">
      <c r="B53" s="3"/>
      <c r="C53" s="3"/>
      <c r="D53" s="3"/>
      <c r="E53" s="7"/>
      <c r="F53" s="7"/>
    </row>
    <row r="54" spans="1:8" ht="15" x14ac:dyDescent="0.25">
      <c r="B54" s="3"/>
      <c r="C54" s="3"/>
      <c r="D54" s="3"/>
      <c r="E54" s="7"/>
      <c r="F54" s="7"/>
    </row>
    <row r="55" spans="1:8" ht="15" x14ac:dyDescent="0.25">
      <c r="B55" s="3"/>
      <c r="C55" s="3"/>
      <c r="D55" s="3"/>
    </row>
    <row r="56" spans="1:8" ht="15" x14ac:dyDescent="0.25">
      <c r="B56" s="3"/>
      <c r="C56" s="3"/>
      <c r="D56" s="3"/>
    </row>
    <row r="57" spans="1:8" ht="15" x14ac:dyDescent="0.25">
      <c r="B57" s="3"/>
      <c r="C57" s="3"/>
      <c r="D57" s="3"/>
    </row>
    <row r="58" spans="1:8" ht="15" x14ac:dyDescent="0.25">
      <c r="B58" s="3"/>
      <c r="C58" s="3"/>
      <c r="D58" s="3"/>
    </row>
    <row r="59" spans="1:8" ht="15" x14ac:dyDescent="0.25">
      <c r="B59" s="3"/>
      <c r="C59" s="3"/>
      <c r="D59" s="3"/>
    </row>
    <row r="60" spans="1:8" ht="15" x14ac:dyDescent="0.25">
      <c r="B60" s="3"/>
      <c r="C60" s="3"/>
      <c r="D60" s="3"/>
    </row>
    <row r="61" spans="1:8" ht="15" x14ac:dyDescent="0.25">
      <c r="B61" s="3"/>
      <c r="C61" s="3"/>
      <c r="D61" s="3"/>
    </row>
    <row r="62" spans="1:8" ht="15" x14ac:dyDescent="0.25">
      <c r="B62" s="3"/>
      <c r="C62" s="3"/>
      <c r="D62" s="3"/>
    </row>
    <row r="63" spans="1:8" ht="15" x14ac:dyDescent="0.25">
      <c r="B63" s="3"/>
      <c r="C63" s="3"/>
      <c r="D63" s="3"/>
    </row>
    <row r="64" spans="1:8" ht="15" x14ac:dyDescent="0.25">
      <c r="B64" s="3"/>
      <c r="C64" s="3"/>
      <c r="D64" s="3"/>
    </row>
    <row r="65" spans="2:4" ht="15" x14ac:dyDescent="0.25">
      <c r="B65" s="3"/>
      <c r="C65" s="3"/>
      <c r="D65" s="3"/>
    </row>
    <row r="66" spans="2:4" ht="15" x14ac:dyDescent="0.25">
      <c r="B66" s="3"/>
      <c r="C66" s="3"/>
      <c r="D66" s="3"/>
    </row>
    <row r="67" spans="2:4" ht="15" x14ac:dyDescent="0.25">
      <c r="B67" s="3"/>
      <c r="C67" s="3"/>
      <c r="D67" s="3"/>
    </row>
    <row r="68" spans="2:4" ht="15" x14ac:dyDescent="0.25">
      <c r="B68" s="3"/>
      <c r="C68" s="3"/>
      <c r="D68" s="3"/>
    </row>
    <row r="69" spans="2:4" ht="15" x14ac:dyDescent="0.25">
      <c r="B69" s="3"/>
      <c r="C69" s="3"/>
      <c r="D69" s="3"/>
    </row>
    <row r="70" spans="2:4" ht="15" x14ac:dyDescent="0.25">
      <c r="B70" s="3"/>
      <c r="C70" s="3"/>
      <c r="D70" s="3"/>
    </row>
    <row r="71" spans="2:4" ht="15" x14ac:dyDescent="0.25">
      <c r="B71" s="3"/>
      <c r="C71" s="3"/>
      <c r="D71" s="3"/>
    </row>
    <row r="72" spans="2:4" ht="15" x14ac:dyDescent="0.25">
      <c r="B72" s="3"/>
      <c r="C72" s="3"/>
      <c r="D72" s="3"/>
    </row>
    <row r="73" spans="2:4" ht="15" x14ac:dyDescent="0.25">
      <c r="B73" s="3"/>
      <c r="C73" s="3"/>
      <c r="D73" s="3"/>
    </row>
    <row r="74" spans="2:4" ht="15" x14ac:dyDescent="0.25">
      <c r="B74" s="3"/>
      <c r="C74" s="3"/>
      <c r="D74" s="3"/>
    </row>
    <row r="75" spans="2:4" ht="15" x14ac:dyDescent="0.25">
      <c r="B75" s="3"/>
      <c r="C75" s="3"/>
      <c r="D75" s="3"/>
    </row>
    <row r="76" spans="2:4" ht="15" x14ac:dyDescent="0.25">
      <c r="B76" s="3"/>
      <c r="C76" s="3"/>
      <c r="D76" s="3"/>
    </row>
    <row r="77" spans="2:4" ht="15" x14ac:dyDescent="0.25">
      <c r="B77" s="3"/>
      <c r="C77" s="3"/>
      <c r="D77" s="3"/>
    </row>
    <row r="78" spans="2:4" ht="15" x14ac:dyDescent="0.25">
      <c r="B78" s="3"/>
      <c r="C78" s="3"/>
      <c r="D78" s="3"/>
    </row>
    <row r="79" spans="2:4" ht="15" x14ac:dyDescent="0.25">
      <c r="B79" s="3"/>
      <c r="C79" s="3"/>
      <c r="D79" s="3"/>
    </row>
  </sheetData>
  <mergeCells count="1">
    <mergeCell ref="A17:F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4F2FB-C597-4504-A827-E9E28D00CEB0}">
  <dimension ref="A1:BU75"/>
  <sheetViews>
    <sheetView workbookViewId="0">
      <selection activeCell="A2" sqref="A2"/>
    </sheetView>
  </sheetViews>
  <sheetFormatPr defaultRowHeight="15" x14ac:dyDescent="0.25"/>
  <cols>
    <col min="1" max="1" width="43.140625" style="45" customWidth="1"/>
    <col min="2" max="2" width="12.5703125" style="45" customWidth="1"/>
    <col min="3" max="6" width="12.5703125" style="44" customWidth="1"/>
    <col min="7" max="66" width="9.140625" style="44"/>
    <col min="67" max="16384" width="9.140625" style="54"/>
  </cols>
  <sheetData>
    <row r="1" spans="1:73" ht="18" customHeight="1" x14ac:dyDescent="0.2">
      <c r="A1" s="35" t="s">
        <v>60</v>
      </c>
      <c r="B1" s="36" t="s">
        <v>1</v>
      </c>
      <c r="C1" s="36" t="s">
        <v>2</v>
      </c>
      <c r="D1" s="36" t="s">
        <v>3</v>
      </c>
      <c r="E1" s="37" t="s">
        <v>4</v>
      </c>
      <c r="F1" s="48"/>
      <c r="G1" s="36"/>
      <c r="H1" s="36"/>
      <c r="I1" s="36"/>
      <c r="J1" s="36"/>
      <c r="K1" s="36"/>
      <c r="L1" s="36"/>
      <c r="M1" s="36"/>
      <c r="N1" s="36"/>
      <c r="O1" s="36"/>
      <c r="P1" s="36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50">
        <v>272222</v>
      </c>
      <c r="AH1" s="49"/>
      <c r="AI1" s="49"/>
      <c r="AJ1" s="49"/>
      <c r="AK1" s="49"/>
      <c r="AL1" s="49"/>
      <c r="AM1" s="49"/>
      <c r="AN1" s="49"/>
      <c r="AO1" s="49"/>
      <c r="AP1" s="49"/>
      <c r="AQ1" s="51"/>
      <c r="AR1" s="51"/>
      <c r="AS1" s="51"/>
      <c r="AT1" s="51"/>
      <c r="AU1" s="52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2"/>
      <c r="BM1" s="51"/>
      <c r="BN1" s="51"/>
      <c r="BO1" s="51"/>
      <c r="BP1" s="51"/>
      <c r="BQ1" s="51"/>
      <c r="BR1" s="51"/>
      <c r="BS1" s="51"/>
      <c r="BT1" s="51"/>
      <c r="BU1" s="53"/>
    </row>
    <row r="2" spans="1:73" ht="18" customHeight="1" x14ac:dyDescent="0.25">
      <c r="A2" s="38" t="s">
        <v>61</v>
      </c>
      <c r="B2" s="55">
        <v>30</v>
      </c>
      <c r="C2" s="55">
        <v>120</v>
      </c>
      <c r="D2" s="55">
        <v>150</v>
      </c>
      <c r="E2" s="56">
        <v>200</v>
      </c>
      <c r="F2" s="42"/>
    </row>
    <row r="3" spans="1:73" ht="18" customHeight="1" x14ac:dyDescent="0.25">
      <c r="A3" s="38" t="s">
        <v>62</v>
      </c>
      <c r="B3" s="55">
        <v>20</v>
      </c>
      <c r="C3" s="55">
        <v>50</v>
      </c>
      <c r="D3" s="55">
        <v>55</v>
      </c>
      <c r="E3" s="56">
        <v>100</v>
      </c>
      <c r="F3" s="42"/>
    </row>
    <row r="4" spans="1:73" ht="18" customHeight="1" x14ac:dyDescent="0.25">
      <c r="A4" s="38" t="s">
        <v>63</v>
      </c>
      <c r="B4" s="55">
        <v>5</v>
      </c>
      <c r="C4" s="55">
        <v>20</v>
      </c>
      <c r="D4" s="55">
        <v>25</v>
      </c>
      <c r="E4" s="56">
        <v>30</v>
      </c>
      <c r="F4" s="42"/>
    </row>
    <row r="5" spans="1:73" ht="18" customHeight="1" x14ac:dyDescent="0.25">
      <c r="A5" s="57" t="s">
        <v>64</v>
      </c>
      <c r="B5" s="58">
        <f>SUM(B2:B4)</f>
        <v>55</v>
      </c>
      <c r="C5" s="58">
        <f>SUM(C2:C4)</f>
        <v>190</v>
      </c>
      <c r="D5" s="58">
        <f t="shared" ref="D5:E5" si="0">SUM(D2:D4)</f>
        <v>230</v>
      </c>
      <c r="E5" s="59">
        <f t="shared" si="0"/>
        <v>330</v>
      </c>
      <c r="F5" s="42"/>
    </row>
    <row r="6" spans="1:73" ht="18" customHeight="1" x14ac:dyDescent="0.25">
      <c r="A6" s="44"/>
      <c r="B6" s="44"/>
    </row>
    <row r="7" spans="1:73" ht="18" customHeight="1" x14ac:dyDescent="0.25">
      <c r="A7" s="60"/>
      <c r="B7" s="60"/>
      <c r="C7" s="60"/>
      <c r="D7" s="60"/>
      <c r="E7" s="60"/>
    </row>
    <row r="8" spans="1:73" ht="18" customHeight="1" x14ac:dyDescent="0.25">
      <c r="A8" s="35" t="s">
        <v>65</v>
      </c>
      <c r="B8" s="36" t="s">
        <v>1</v>
      </c>
      <c r="C8" s="36" t="s">
        <v>2</v>
      </c>
      <c r="D8" s="36" t="s">
        <v>3</v>
      </c>
      <c r="E8" s="37" t="s">
        <v>4</v>
      </c>
      <c r="F8" s="42"/>
    </row>
    <row r="9" spans="1:73" ht="18" customHeight="1" x14ac:dyDescent="0.25">
      <c r="A9" s="38" t="s">
        <v>66</v>
      </c>
      <c r="B9" s="61">
        <v>80</v>
      </c>
      <c r="C9" s="61">
        <v>80</v>
      </c>
      <c r="D9" s="61">
        <v>80</v>
      </c>
      <c r="E9" s="62">
        <v>80</v>
      </c>
      <c r="F9" s="42"/>
    </row>
    <row r="10" spans="1:73" ht="38.25" customHeight="1" x14ac:dyDescent="0.25">
      <c r="A10" s="57" t="s">
        <v>67</v>
      </c>
      <c r="B10" s="63">
        <f>B9*B5</f>
        <v>4400</v>
      </c>
      <c r="C10" s="63">
        <f t="shared" ref="C10:E10" si="1">C9*C5</f>
        <v>15200</v>
      </c>
      <c r="D10" s="63">
        <f t="shared" si="1"/>
        <v>18400</v>
      </c>
      <c r="E10" s="64">
        <f t="shared" si="1"/>
        <v>26400</v>
      </c>
      <c r="F10" s="42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</row>
    <row r="11" spans="1:73" ht="14.25" x14ac:dyDescent="0.25">
      <c r="A11" s="43"/>
      <c r="B11" s="43"/>
      <c r="C11" s="43"/>
      <c r="D11" s="43"/>
      <c r="E11" s="43"/>
    </row>
    <row r="12" spans="1:73" ht="14.25" x14ac:dyDescent="0.25">
      <c r="A12" s="44"/>
      <c r="B12" s="44"/>
    </row>
    <row r="13" spans="1:73" ht="14.25" x14ac:dyDescent="0.25">
      <c r="A13" s="60"/>
      <c r="B13" s="60"/>
      <c r="C13" s="60"/>
    </row>
    <row r="14" spans="1:73" ht="30" customHeight="1" x14ac:dyDescent="0.25">
      <c r="A14" s="164" t="s">
        <v>68</v>
      </c>
      <c r="B14" s="165"/>
      <c r="C14" s="166"/>
      <c r="D14" s="42"/>
    </row>
    <row r="15" spans="1:73" ht="14.25" x14ac:dyDescent="0.25">
      <c r="A15" s="43"/>
      <c r="B15" s="43"/>
      <c r="C15" s="43"/>
    </row>
    <row r="16" spans="1:73" ht="14.25" x14ac:dyDescent="0.25">
      <c r="A16" s="44"/>
      <c r="B16" s="44"/>
    </row>
    <row r="17" spans="1:2" ht="14.25" x14ac:dyDescent="0.25">
      <c r="A17" s="44"/>
      <c r="B17" s="44"/>
    </row>
    <row r="18" spans="1:2" ht="14.25" x14ac:dyDescent="0.25">
      <c r="A18" s="44"/>
      <c r="B18" s="44"/>
    </row>
    <row r="19" spans="1:2" ht="14.25" x14ac:dyDescent="0.25">
      <c r="A19" s="44"/>
      <c r="B19" s="44"/>
    </row>
    <row r="20" spans="1:2" ht="14.25" x14ac:dyDescent="0.25">
      <c r="A20" s="44"/>
      <c r="B20" s="44"/>
    </row>
    <row r="21" spans="1:2" ht="14.25" x14ac:dyDescent="0.25">
      <c r="A21" s="44"/>
      <c r="B21" s="44"/>
    </row>
    <row r="22" spans="1:2" ht="14.25" x14ac:dyDescent="0.25">
      <c r="A22" s="44"/>
      <c r="B22" s="44"/>
    </row>
    <row r="23" spans="1:2" ht="14.25" x14ac:dyDescent="0.25">
      <c r="A23" s="44"/>
      <c r="B23" s="44"/>
    </row>
    <row r="24" spans="1:2" ht="14.25" x14ac:dyDescent="0.25">
      <c r="A24" s="44"/>
      <c r="B24" s="44"/>
    </row>
    <row r="25" spans="1:2" ht="14.25" x14ac:dyDescent="0.25">
      <c r="A25" s="44"/>
      <c r="B25" s="44"/>
    </row>
    <row r="26" spans="1:2" ht="14.25" x14ac:dyDescent="0.25">
      <c r="A26" s="44"/>
      <c r="B26" s="44"/>
    </row>
    <row r="27" spans="1:2" ht="14.25" x14ac:dyDescent="0.25">
      <c r="A27" s="44"/>
      <c r="B27" s="44"/>
    </row>
    <row r="28" spans="1:2" ht="14.25" x14ac:dyDescent="0.25">
      <c r="A28" s="44"/>
      <c r="B28" s="44"/>
    </row>
    <row r="29" spans="1:2" ht="14.25" x14ac:dyDescent="0.25">
      <c r="A29" s="44"/>
      <c r="B29" s="44"/>
    </row>
    <row r="30" spans="1:2" ht="14.25" x14ac:dyDescent="0.25">
      <c r="A30" s="44"/>
      <c r="B30" s="44"/>
    </row>
    <row r="31" spans="1:2" ht="14.25" x14ac:dyDescent="0.25">
      <c r="A31" s="44"/>
      <c r="B31" s="44"/>
    </row>
    <row r="32" spans="1:2" ht="14.25" x14ac:dyDescent="0.25">
      <c r="A32" s="44"/>
      <c r="B32" s="44"/>
    </row>
    <row r="33" spans="1:2" ht="14.25" x14ac:dyDescent="0.25">
      <c r="A33" s="44"/>
      <c r="B33" s="44"/>
    </row>
    <row r="34" spans="1:2" ht="14.25" x14ac:dyDescent="0.25">
      <c r="A34" s="44"/>
      <c r="B34" s="44"/>
    </row>
    <row r="35" spans="1:2" ht="14.25" x14ac:dyDescent="0.25">
      <c r="A35" s="44"/>
      <c r="B35" s="44"/>
    </row>
    <row r="36" spans="1:2" ht="14.25" x14ac:dyDescent="0.25">
      <c r="A36" s="44"/>
      <c r="B36" s="44"/>
    </row>
    <row r="37" spans="1:2" ht="14.25" x14ac:dyDescent="0.25">
      <c r="A37" s="44"/>
      <c r="B37" s="44"/>
    </row>
    <row r="38" spans="1:2" ht="14.25" x14ac:dyDescent="0.25">
      <c r="A38" s="44"/>
      <c r="B38" s="44"/>
    </row>
    <row r="39" spans="1:2" ht="14.25" x14ac:dyDescent="0.25">
      <c r="A39" s="44"/>
      <c r="B39" s="44"/>
    </row>
    <row r="40" spans="1:2" ht="14.25" x14ac:dyDescent="0.25">
      <c r="A40" s="44"/>
      <c r="B40" s="44"/>
    </row>
    <row r="41" spans="1:2" ht="14.25" x14ac:dyDescent="0.25">
      <c r="A41" s="44"/>
      <c r="B41" s="44"/>
    </row>
    <row r="42" spans="1:2" ht="14.25" x14ac:dyDescent="0.25">
      <c r="A42" s="44"/>
      <c r="B42" s="44"/>
    </row>
    <row r="43" spans="1:2" ht="14.25" x14ac:dyDescent="0.25">
      <c r="A43" s="44"/>
      <c r="B43" s="44"/>
    </row>
    <row r="44" spans="1:2" ht="14.25" x14ac:dyDescent="0.25">
      <c r="A44" s="44"/>
      <c r="B44" s="44"/>
    </row>
    <row r="45" spans="1:2" ht="14.25" x14ac:dyDescent="0.25">
      <c r="A45" s="44"/>
      <c r="B45" s="44"/>
    </row>
    <row r="46" spans="1:2" ht="14.25" x14ac:dyDescent="0.25">
      <c r="A46" s="44"/>
      <c r="B46" s="44"/>
    </row>
    <row r="47" spans="1:2" ht="14.25" x14ac:dyDescent="0.25">
      <c r="A47" s="44"/>
      <c r="B47" s="44"/>
    </row>
    <row r="48" spans="1:2" ht="14.25" x14ac:dyDescent="0.25">
      <c r="A48" s="44"/>
      <c r="B48" s="44"/>
    </row>
    <row r="49" spans="1:2" ht="14.25" x14ac:dyDescent="0.25">
      <c r="A49" s="44"/>
      <c r="B49" s="44"/>
    </row>
    <row r="50" spans="1:2" ht="14.25" x14ac:dyDescent="0.25">
      <c r="A50" s="44"/>
      <c r="B50" s="44"/>
    </row>
    <row r="51" spans="1:2" ht="14.25" x14ac:dyDescent="0.25">
      <c r="A51" s="44"/>
      <c r="B51" s="44"/>
    </row>
    <row r="52" spans="1:2" ht="14.25" x14ac:dyDescent="0.25">
      <c r="A52" s="44"/>
      <c r="B52" s="44"/>
    </row>
    <row r="53" spans="1:2" ht="14.25" x14ac:dyDescent="0.25">
      <c r="A53" s="44"/>
      <c r="B53" s="44"/>
    </row>
    <row r="54" spans="1:2" ht="14.25" x14ac:dyDescent="0.25">
      <c r="A54" s="44"/>
      <c r="B54" s="44"/>
    </row>
    <row r="55" spans="1:2" ht="14.25" x14ac:dyDescent="0.25">
      <c r="A55" s="44"/>
      <c r="B55" s="44"/>
    </row>
    <row r="56" spans="1:2" ht="14.25" x14ac:dyDescent="0.25">
      <c r="A56" s="44"/>
      <c r="B56" s="44"/>
    </row>
    <row r="57" spans="1:2" ht="14.25" x14ac:dyDescent="0.25">
      <c r="A57" s="44"/>
      <c r="B57" s="44"/>
    </row>
    <row r="58" spans="1:2" ht="14.25" x14ac:dyDescent="0.25">
      <c r="A58" s="44"/>
      <c r="B58" s="44"/>
    </row>
    <row r="59" spans="1:2" ht="14.25" x14ac:dyDescent="0.25">
      <c r="A59" s="44"/>
      <c r="B59" s="44"/>
    </row>
    <row r="60" spans="1:2" ht="14.25" x14ac:dyDescent="0.25">
      <c r="A60" s="44"/>
      <c r="B60" s="44"/>
    </row>
    <row r="61" spans="1:2" ht="14.25" x14ac:dyDescent="0.25">
      <c r="A61" s="44"/>
      <c r="B61" s="44"/>
    </row>
    <row r="62" spans="1:2" ht="14.25" x14ac:dyDescent="0.25">
      <c r="A62" s="44"/>
      <c r="B62" s="44"/>
    </row>
    <row r="63" spans="1:2" ht="14.25" x14ac:dyDescent="0.25">
      <c r="A63" s="44"/>
      <c r="B63" s="44"/>
    </row>
    <row r="64" spans="1:2" ht="14.25" x14ac:dyDescent="0.25">
      <c r="A64" s="44"/>
      <c r="B64" s="44"/>
    </row>
    <row r="65" spans="1:2" ht="14.25" x14ac:dyDescent="0.25">
      <c r="A65" s="44"/>
      <c r="B65" s="44"/>
    </row>
    <row r="66" spans="1:2" ht="14.25" x14ac:dyDescent="0.25">
      <c r="A66" s="44"/>
      <c r="B66" s="44"/>
    </row>
    <row r="67" spans="1:2" ht="14.25" x14ac:dyDescent="0.25">
      <c r="A67" s="44"/>
      <c r="B67" s="44"/>
    </row>
    <row r="68" spans="1:2" ht="14.25" x14ac:dyDescent="0.25">
      <c r="A68" s="44"/>
      <c r="B68" s="44"/>
    </row>
    <row r="69" spans="1:2" ht="14.25" x14ac:dyDescent="0.25">
      <c r="A69" s="44"/>
      <c r="B69" s="44"/>
    </row>
    <row r="70" spans="1:2" ht="14.25" x14ac:dyDescent="0.25">
      <c r="A70" s="44"/>
      <c r="B70" s="44"/>
    </row>
    <row r="71" spans="1:2" ht="14.25" x14ac:dyDescent="0.25">
      <c r="A71" s="44"/>
      <c r="B71" s="44"/>
    </row>
    <row r="72" spans="1:2" ht="14.25" x14ac:dyDescent="0.25">
      <c r="A72" s="44"/>
      <c r="B72" s="44"/>
    </row>
    <row r="73" spans="1:2" ht="14.25" x14ac:dyDescent="0.25">
      <c r="A73" s="44"/>
      <c r="B73" s="44"/>
    </row>
    <row r="74" spans="1:2" ht="14.25" x14ac:dyDescent="0.25">
      <c r="A74" s="44"/>
      <c r="B74" s="44"/>
    </row>
    <row r="75" spans="1:2" ht="14.25" x14ac:dyDescent="0.25">
      <c r="A75" s="44"/>
      <c r="B75" s="44"/>
    </row>
  </sheetData>
  <mergeCells count="1">
    <mergeCell ref="A14:C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82"/>
  <sheetViews>
    <sheetView workbookViewId="0">
      <selection activeCell="B9" sqref="B9"/>
    </sheetView>
  </sheetViews>
  <sheetFormatPr defaultRowHeight="15" x14ac:dyDescent="0.25"/>
  <cols>
    <col min="1" max="1" width="34.85546875" style="39" bestFit="1" customWidth="1"/>
    <col min="2" max="2" width="21.42578125" style="39" customWidth="1"/>
    <col min="3" max="3" width="20.5703125" style="39" bestFit="1" customWidth="1"/>
    <col min="4" max="4" width="22.42578125" style="39" bestFit="1" customWidth="1"/>
    <col min="5" max="5" width="26.85546875" style="39" customWidth="1"/>
    <col min="6" max="6" width="9.140625" style="32"/>
    <col min="7" max="73" width="9.140625" style="3"/>
    <col min="74" max="16384" width="9.140625" style="1"/>
  </cols>
  <sheetData>
    <row r="1" spans="1:73" s="152" customFormat="1" ht="27" customHeight="1" x14ac:dyDescent="0.25">
      <c r="A1" s="159" t="s">
        <v>69</v>
      </c>
      <c r="B1" s="159" t="s">
        <v>70</v>
      </c>
      <c r="C1" s="159" t="s">
        <v>71</v>
      </c>
      <c r="D1" s="159" t="s">
        <v>72</v>
      </c>
      <c r="E1" s="159" t="s">
        <v>73</v>
      </c>
      <c r="F1" s="153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</row>
    <row r="2" spans="1:73" ht="18" customHeight="1" x14ac:dyDescent="0.25">
      <c r="A2" s="155" t="s">
        <v>74</v>
      </c>
      <c r="B2" s="156">
        <f>'P&amp;L'!B19</f>
        <v>-4641.25</v>
      </c>
      <c r="C2" s="157">
        <v>1100</v>
      </c>
      <c r="D2" s="157">
        <v>-3142.5</v>
      </c>
      <c r="E2" s="157">
        <f>B2+C2+D2</f>
        <v>-6683.75</v>
      </c>
      <c r="F2" s="33"/>
    </row>
    <row r="3" spans="1:73" ht="18" customHeight="1" x14ac:dyDescent="0.25">
      <c r="A3" s="155" t="s">
        <v>75</v>
      </c>
      <c r="B3" s="157">
        <f>E2</f>
        <v>-6683.75</v>
      </c>
      <c r="C3" s="157">
        <v>1200</v>
      </c>
      <c r="D3" s="157">
        <v>-1000</v>
      </c>
      <c r="E3" s="157">
        <f>B3+C3+D3</f>
        <v>-6483.75</v>
      </c>
      <c r="F3" s="33"/>
    </row>
    <row r="4" spans="1:73" ht="18" customHeight="1" x14ac:dyDescent="0.25">
      <c r="A4" s="155" t="s">
        <v>76</v>
      </c>
      <c r="B4" s="157">
        <f t="shared" ref="B4:B13" si="0">E3</f>
        <v>-6483.75</v>
      </c>
      <c r="C4" s="157">
        <v>1100</v>
      </c>
      <c r="D4" s="157">
        <v>-300</v>
      </c>
      <c r="E4" s="157">
        <f t="shared" ref="E4:E13" si="1">B4+C4+D4</f>
        <v>-5683.75</v>
      </c>
      <c r="F4" s="33"/>
    </row>
    <row r="5" spans="1:73" ht="18" customHeight="1" x14ac:dyDescent="0.25">
      <c r="A5" s="155" t="s">
        <v>77</v>
      </c>
      <c r="B5" s="157">
        <f t="shared" si="0"/>
        <v>-5683.75</v>
      </c>
      <c r="C5" s="157">
        <v>1100</v>
      </c>
      <c r="D5" s="157">
        <v>-500</v>
      </c>
      <c r="E5" s="157">
        <f t="shared" si="1"/>
        <v>-5083.75</v>
      </c>
      <c r="F5" s="33"/>
    </row>
    <row r="6" spans="1:73" ht="18" customHeight="1" x14ac:dyDescent="0.25">
      <c r="A6" s="155" t="s">
        <v>78</v>
      </c>
      <c r="B6" s="157">
        <f t="shared" si="0"/>
        <v>-5083.75</v>
      </c>
      <c r="C6" s="157">
        <v>1100</v>
      </c>
      <c r="D6" s="157">
        <v>-300</v>
      </c>
      <c r="E6" s="157">
        <f t="shared" si="1"/>
        <v>-4283.75</v>
      </c>
      <c r="F6" s="33"/>
    </row>
    <row r="7" spans="1:73" ht="18" customHeight="1" x14ac:dyDescent="0.25">
      <c r="A7" s="155" t="s">
        <v>79</v>
      </c>
      <c r="B7" s="157">
        <f t="shared" si="0"/>
        <v>-4283.75</v>
      </c>
      <c r="C7" s="157">
        <v>1100</v>
      </c>
      <c r="D7" s="157">
        <v>-4000</v>
      </c>
      <c r="E7" s="157">
        <f t="shared" si="1"/>
        <v>-7183.75</v>
      </c>
      <c r="F7" s="33"/>
    </row>
    <row r="8" spans="1:73" ht="18" customHeight="1" x14ac:dyDescent="0.25">
      <c r="A8" s="155" t="s">
        <v>80</v>
      </c>
      <c r="B8" s="157">
        <f t="shared" si="0"/>
        <v>-7183.75</v>
      </c>
      <c r="C8" s="157">
        <v>500</v>
      </c>
      <c r="D8" s="157">
        <v>-2000</v>
      </c>
      <c r="E8" s="157">
        <f t="shared" si="1"/>
        <v>-8683.75</v>
      </c>
      <c r="F8" s="33"/>
    </row>
    <row r="9" spans="1:73" ht="18" customHeight="1" x14ac:dyDescent="0.25">
      <c r="A9" s="155" t="s">
        <v>81</v>
      </c>
      <c r="B9" s="157">
        <f t="shared" si="0"/>
        <v>-8683.75</v>
      </c>
      <c r="C9" s="157">
        <v>300</v>
      </c>
      <c r="D9" s="157">
        <v>-1000</v>
      </c>
      <c r="E9" s="157">
        <f t="shared" si="1"/>
        <v>-9383.75</v>
      </c>
      <c r="F9" s="33"/>
    </row>
    <row r="10" spans="1:73" ht="18" customHeight="1" x14ac:dyDescent="0.25">
      <c r="A10" s="155" t="s">
        <v>82</v>
      </c>
      <c r="B10" s="157">
        <f t="shared" si="0"/>
        <v>-9383.75</v>
      </c>
      <c r="C10" s="157">
        <v>1000</v>
      </c>
      <c r="D10" s="157">
        <v>-2900</v>
      </c>
      <c r="E10" s="157">
        <f t="shared" si="1"/>
        <v>-11283.75</v>
      </c>
      <c r="F10" s="33"/>
    </row>
    <row r="11" spans="1:73" ht="18" customHeight="1" x14ac:dyDescent="0.25">
      <c r="A11" s="155" t="s">
        <v>83</v>
      </c>
      <c r="B11" s="157">
        <f>E10</f>
        <v>-11283.75</v>
      </c>
      <c r="C11" s="157">
        <v>1500</v>
      </c>
      <c r="D11" s="157">
        <v>-100</v>
      </c>
      <c r="E11" s="157">
        <f t="shared" si="1"/>
        <v>-9883.75</v>
      </c>
      <c r="F11" s="33"/>
    </row>
    <row r="12" spans="1:73" ht="18" customHeight="1" x14ac:dyDescent="0.25">
      <c r="A12" s="155" t="s">
        <v>84</v>
      </c>
      <c r="B12" s="157">
        <f t="shared" si="0"/>
        <v>-9883.75</v>
      </c>
      <c r="C12" s="157">
        <v>2000</v>
      </c>
      <c r="D12" s="157">
        <v>-200</v>
      </c>
      <c r="E12" s="157">
        <f t="shared" si="1"/>
        <v>-8083.75</v>
      </c>
      <c r="F12" s="33"/>
    </row>
    <row r="13" spans="1:73" ht="18" customHeight="1" x14ac:dyDescent="0.25">
      <c r="A13" s="155" t="s">
        <v>85</v>
      </c>
      <c r="B13" s="157">
        <f t="shared" si="0"/>
        <v>-8083.75</v>
      </c>
      <c r="C13" s="157">
        <v>3200</v>
      </c>
      <c r="D13" s="157">
        <v>-100</v>
      </c>
      <c r="E13" s="156">
        <f t="shared" si="1"/>
        <v>-4983.75</v>
      </c>
      <c r="F13" s="46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s="3" customFormat="1" x14ac:dyDescent="0.25">
      <c r="A14" s="158" t="s">
        <v>86</v>
      </c>
      <c r="B14" s="157" t="s">
        <v>87</v>
      </c>
      <c r="C14" s="157">
        <f>SUM(C2:C13)</f>
        <v>15200</v>
      </c>
      <c r="D14" s="157">
        <f>SUM(D2:D13)</f>
        <v>-15542.5</v>
      </c>
      <c r="E14" s="157"/>
      <c r="F14" s="33"/>
    </row>
    <row r="15" spans="1:73" x14ac:dyDescent="0.25">
      <c r="A15" s="34"/>
      <c r="B15" s="34"/>
      <c r="C15" s="34"/>
      <c r="D15" s="34"/>
      <c r="E15" s="34"/>
      <c r="F15" s="34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</row>
    <row r="16" spans="1:73" x14ac:dyDescent="0.25">
      <c r="A16" s="32"/>
      <c r="B16" s="32"/>
      <c r="C16" s="32"/>
      <c r="D16" s="32"/>
      <c r="E16" s="32"/>
    </row>
    <row r="17" spans="1:5" x14ac:dyDescent="0.25">
      <c r="A17" s="32"/>
      <c r="B17" s="47"/>
      <c r="C17" s="47"/>
      <c r="D17" s="32"/>
      <c r="E17" s="32"/>
    </row>
    <row r="18" spans="1:5" x14ac:dyDescent="0.25">
      <c r="A18" s="32"/>
      <c r="B18" s="32"/>
      <c r="C18" s="32"/>
      <c r="D18" s="32"/>
      <c r="E18" s="32"/>
    </row>
    <row r="19" spans="1:5" x14ac:dyDescent="0.25">
      <c r="A19" s="32"/>
      <c r="B19" s="160">
        <f>B2+C14+D14</f>
        <v>-4983.75</v>
      </c>
      <c r="C19" s="32"/>
      <c r="D19" s="32"/>
      <c r="E19" s="32"/>
    </row>
    <row r="20" spans="1:5" x14ac:dyDescent="0.25">
      <c r="A20" s="32"/>
      <c r="B20" s="32"/>
      <c r="C20" s="32"/>
      <c r="D20" s="32"/>
      <c r="E20" s="32"/>
    </row>
    <row r="21" spans="1:5" x14ac:dyDescent="0.25">
      <c r="A21" s="32"/>
      <c r="B21" s="32"/>
      <c r="C21" s="32"/>
      <c r="D21" s="32"/>
      <c r="E21" s="32"/>
    </row>
    <row r="22" spans="1:5" x14ac:dyDescent="0.25">
      <c r="A22" s="32"/>
      <c r="B22" s="32"/>
      <c r="C22" s="32"/>
      <c r="D22" s="32"/>
      <c r="E22" s="32"/>
    </row>
    <row r="23" spans="1:5" x14ac:dyDescent="0.25">
      <c r="A23" s="32"/>
      <c r="B23" s="32"/>
      <c r="C23" s="32"/>
      <c r="D23" s="32"/>
      <c r="E23" s="32"/>
    </row>
    <row r="24" spans="1:5" x14ac:dyDescent="0.25">
      <c r="A24" s="32"/>
      <c r="B24" s="32"/>
      <c r="C24" s="32"/>
      <c r="D24" s="32"/>
      <c r="E24" s="32"/>
    </row>
    <row r="25" spans="1:5" x14ac:dyDescent="0.25">
      <c r="A25" s="32"/>
      <c r="B25" s="32"/>
      <c r="C25" s="32"/>
      <c r="D25" s="32"/>
      <c r="E25" s="32"/>
    </row>
    <row r="26" spans="1:5" x14ac:dyDescent="0.25">
      <c r="A26" s="32"/>
      <c r="B26" s="32"/>
      <c r="C26" s="32"/>
      <c r="D26" s="32"/>
      <c r="E26" s="32"/>
    </row>
    <row r="27" spans="1:5" x14ac:dyDescent="0.25">
      <c r="A27" s="32"/>
      <c r="B27" s="32"/>
      <c r="C27" s="32"/>
      <c r="D27" s="32"/>
      <c r="E27" s="32"/>
    </row>
    <row r="28" spans="1:5" x14ac:dyDescent="0.25">
      <c r="A28" s="32"/>
      <c r="B28" s="32"/>
      <c r="C28" s="32"/>
      <c r="D28" s="32"/>
      <c r="E28" s="32"/>
    </row>
    <row r="29" spans="1:5" x14ac:dyDescent="0.25">
      <c r="A29" s="32"/>
      <c r="B29" s="32"/>
      <c r="C29" s="32"/>
      <c r="D29" s="32"/>
      <c r="E29" s="32"/>
    </row>
    <row r="30" spans="1:5" x14ac:dyDescent="0.25">
      <c r="A30" s="32"/>
      <c r="B30" s="32"/>
      <c r="C30" s="32"/>
      <c r="D30" s="32"/>
      <c r="E30" s="32"/>
    </row>
    <row r="31" spans="1:5" x14ac:dyDescent="0.25">
      <c r="A31" s="32"/>
      <c r="B31" s="32"/>
      <c r="C31" s="32"/>
      <c r="D31" s="32"/>
      <c r="E31" s="32"/>
    </row>
    <row r="32" spans="1:5" x14ac:dyDescent="0.25">
      <c r="A32" s="32"/>
      <c r="B32" s="32"/>
      <c r="C32" s="32"/>
      <c r="D32" s="32"/>
      <c r="E32" s="32"/>
    </row>
    <row r="33" spans="1:5" x14ac:dyDescent="0.25">
      <c r="A33" s="32"/>
      <c r="B33" s="32"/>
      <c r="C33" s="32"/>
      <c r="D33" s="32"/>
      <c r="E33" s="32"/>
    </row>
    <row r="34" spans="1:5" x14ac:dyDescent="0.25">
      <c r="A34" s="32"/>
      <c r="B34" s="32"/>
      <c r="C34" s="32"/>
      <c r="D34" s="32"/>
      <c r="E34" s="32"/>
    </row>
    <row r="35" spans="1:5" x14ac:dyDescent="0.25">
      <c r="A35" s="32"/>
      <c r="B35" s="32"/>
      <c r="C35" s="32"/>
      <c r="D35" s="32"/>
      <c r="E35" s="32"/>
    </row>
    <row r="36" spans="1:5" x14ac:dyDescent="0.25">
      <c r="A36" s="32"/>
      <c r="B36" s="32"/>
      <c r="C36" s="32"/>
      <c r="D36" s="32"/>
      <c r="E36" s="32"/>
    </row>
    <row r="37" spans="1:5" x14ac:dyDescent="0.25">
      <c r="A37" s="32"/>
      <c r="B37" s="32"/>
      <c r="C37" s="32"/>
      <c r="D37" s="32"/>
      <c r="E37" s="32"/>
    </row>
    <row r="38" spans="1:5" x14ac:dyDescent="0.25">
      <c r="A38" s="32"/>
      <c r="B38" s="32"/>
      <c r="C38" s="32"/>
      <c r="D38" s="32"/>
      <c r="E38" s="32"/>
    </row>
    <row r="39" spans="1:5" x14ac:dyDescent="0.25">
      <c r="A39" s="32"/>
      <c r="B39" s="32"/>
      <c r="C39" s="32"/>
      <c r="D39" s="32"/>
      <c r="E39" s="32"/>
    </row>
    <row r="40" spans="1:5" x14ac:dyDescent="0.25">
      <c r="A40" s="32"/>
      <c r="B40" s="32"/>
      <c r="C40" s="32"/>
      <c r="D40" s="32"/>
      <c r="E40" s="32"/>
    </row>
    <row r="41" spans="1:5" x14ac:dyDescent="0.25">
      <c r="A41" s="32"/>
      <c r="B41" s="32"/>
      <c r="C41" s="32"/>
      <c r="D41" s="32"/>
      <c r="E41" s="32"/>
    </row>
    <row r="42" spans="1:5" x14ac:dyDescent="0.25">
      <c r="A42" s="32"/>
      <c r="B42" s="32"/>
      <c r="C42" s="32"/>
      <c r="D42" s="32"/>
      <c r="E42" s="32"/>
    </row>
    <row r="43" spans="1:5" x14ac:dyDescent="0.25">
      <c r="A43" s="32"/>
      <c r="B43" s="32"/>
      <c r="C43" s="32"/>
      <c r="D43" s="32"/>
      <c r="E43" s="32"/>
    </row>
    <row r="44" spans="1:5" x14ac:dyDescent="0.25">
      <c r="A44" s="32"/>
      <c r="B44" s="32"/>
      <c r="C44" s="32"/>
      <c r="D44" s="32"/>
      <c r="E44" s="32"/>
    </row>
    <row r="45" spans="1:5" x14ac:dyDescent="0.25">
      <c r="A45" s="32"/>
      <c r="B45" s="32"/>
      <c r="C45" s="32"/>
      <c r="D45" s="32"/>
      <c r="E45" s="32"/>
    </row>
    <row r="46" spans="1:5" x14ac:dyDescent="0.25">
      <c r="A46" s="32"/>
      <c r="B46" s="32"/>
      <c r="C46" s="32"/>
      <c r="D46" s="32"/>
      <c r="E46" s="32"/>
    </row>
    <row r="47" spans="1:5" x14ac:dyDescent="0.25">
      <c r="A47" s="32"/>
      <c r="B47" s="32"/>
      <c r="C47" s="32"/>
      <c r="D47" s="32"/>
      <c r="E47" s="32"/>
    </row>
    <row r="48" spans="1:5" x14ac:dyDescent="0.25">
      <c r="A48" s="32"/>
      <c r="B48" s="32"/>
      <c r="C48" s="32"/>
      <c r="D48" s="32"/>
      <c r="E48" s="32"/>
    </row>
    <row r="49" spans="1:5" x14ac:dyDescent="0.25">
      <c r="A49" s="32"/>
      <c r="B49" s="32"/>
      <c r="C49" s="32"/>
      <c r="D49" s="32"/>
      <c r="E49" s="32"/>
    </row>
    <row r="50" spans="1:5" x14ac:dyDescent="0.25">
      <c r="A50" s="32"/>
      <c r="B50" s="32"/>
      <c r="C50" s="32"/>
      <c r="D50" s="32"/>
      <c r="E50" s="32"/>
    </row>
    <row r="51" spans="1:5" x14ac:dyDescent="0.25">
      <c r="A51" s="32"/>
      <c r="B51" s="32"/>
      <c r="C51" s="32"/>
      <c r="D51" s="32"/>
      <c r="E51" s="32"/>
    </row>
    <row r="52" spans="1:5" x14ac:dyDescent="0.25">
      <c r="A52" s="32"/>
      <c r="B52" s="32"/>
      <c r="C52" s="32"/>
      <c r="D52" s="32"/>
      <c r="E52" s="32"/>
    </row>
    <row r="53" spans="1:5" x14ac:dyDescent="0.25">
      <c r="A53" s="32"/>
      <c r="B53" s="32"/>
      <c r="C53" s="32"/>
      <c r="D53" s="32"/>
      <c r="E53" s="32"/>
    </row>
    <row r="54" spans="1:5" x14ac:dyDescent="0.25">
      <c r="A54" s="32"/>
      <c r="B54" s="32"/>
      <c r="C54" s="32"/>
      <c r="D54" s="32"/>
      <c r="E54" s="32"/>
    </row>
    <row r="55" spans="1:5" x14ac:dyDescent="0.25">
      <c r="A55" s="32"/>
      <c r="B55" s="32"/>
      <c r="C55" s="32"/>
      <c r="D55" s="32"/>
      <c r="E55" s="32"/>
    </row>
    <row r="56" spans="1:5" x14ac:dyDescent="0.25">
      <c r="A56" s="32"/>
      <c r="B56" s="32"/>
      <c r="C56" s="32"/>
      <c r="D56" s="32"/>
      <c r="E56" s="32"/>
    </row>
    <row r="57" spans="1:5" x14ac:dyDescent="0.25">
      <c r="A57" s="32"/>
      <c r="B57" s="32"/>
      <c r="C57" s="32"/>
      <c r="D57" s="32"/>
      <c r="E57" s="32"/>
    </row>
    <row r="58" spans="1:5" x14ac:dyDescent="0.25">
      <c r="A58" s="32"/>
      <c r="B58" s="32"/>
      <c r="C58" s="32"/>
      <c r="D58" s="32"/>
      <c r="E58" s="32"/>
    </row>
    <row r="59" spans="1:5" x14ac:dyDescent="0.25">
      <c r="A59" s="32"/>
      <c r="B59" s="32"/>
      <c r="C59" s="32"/>
      <c r="D59" s="32"/>
      <c r="E59" s="32"/>
    </row>
    <row r="60" spans="1:5" x14ac:dyDescent="0.25">
      <c r="A60" s="32"/>
      <c r="B60" s="32"/>
      <c r="C60" s="32"/>
      <c r="D60" s="32"/>
      <c r="E60" s="32"/>
    </row>
    <row r="61" spans="1:5" x14ac:dyDescent="0.25">
      <c r="A61" s="32"/>
      <c r="B61" s="32"/>
      <c r="C61" s="32"/>
      <c r="D61" s="32"/>
      <c r="E61" s="32"/>
    </row>
    <row r="62" spans="1:5" x14ac:dyDescent="0.25">
      <c r="A62" s="32"/>
      <c r="B62" s="32"/>
      <c r="C62" s="32"/>
      <c r="D62" s="32"/>
      <c r="E62" s="32"/>
    </row>
    <row r="63" spans="1:5" x14ac:dyDescent="0.25">
      <c r="A63" s="32"/>
      <c r="B63" s="32"/>
      <c r="C63" s="32"/>
      <c r="D63" s="32"/>
      <c r="E63" s="32"/>
    </row>
    <row r="64" spans="1:5" x14ac:dyDescent="0.25">
      <c r="A64" s="32"/>
      <c r="B64" s="32"/>
      <c r="C64" s="32"/>
      <c r="D64" s="32"/>
      <c r="E64" s="32"/>
    </row>
    <row r="65" spans="1:5" x14ac:dyDescent="0.25">
      <c r="A65" s="32"/>
      <c r="B65" s="32"/>
      <c r="C65" s="32"/>
      <c r="D65" s="32"/>
      <c r="E65" s="32"/>
    </row>
    <row r="66" spans="1:5" x14ac:dyDescent="0.25">
      <c r="A66" s="32"/>
      <c r="B66" s="32"/>
      <c r="C66" s="32"/>
      <c r="D66" s="32"/>
      <c r="E66" s="32"/>
    </row>
    <row r="67" spans="1:5" x14ac:dyDescent="0.25">
      <c r="A67" s="32"/>
      <c r="B67" s="32"/>
      <c r="C67" s="32"/>
      <c r="D67" s="32"/>
      <c r="E67" s="32"/>
    </row>
    <row r="68" spans="1:5" x14ac:dyDescent="0.25">
      <c r="A68" s="32"/>
      <c r="B68" s="32"/>
      <c r="C68" s="32"/>
      <c r="D68" s="32"/>
      <c r="E68" s="32"/>
    </row>
    <row r="69" spans="1:5" x14ac:dyDescent="0.25">
      <c r="A69" s="32"/>
      <c r="B69" s="32"/>
      <c r="C69" s="32"/>
      <c r="D69" s="32"/>
      <c r="E69" s="32"/>
    </row>
    <row r="70" spans="1:5" x14ac:dyDescent="0.25">
      <c r="A70" s="32"/>
      <c r="B70" s="32"/>
      <c r="C70" s="32"/>
      <c r="D70" s="32"/>
      <c r="E70" s="32"/>
    </row>
    <row r="71" spans="1:5" x14ac:dyDescent="0.25">
      <c r="A71" s="32"/>
      <c r="B71" s="32"/>
      <c r="C71" s="32"/>
      <c r="D71" s="32"/>
      <c r="E71" s="32"/>
    </row>
    <row r="72" spans="1:5" x14ac:dyDescent="0.25">
      <c r="A72" s="32"/>
      <c r="B72" s="32"/>
      <c r="C72" s="32"/>
      <c r="D72" s="32"/>
      <c r="E72" s="32"/>
    </row>
    <row r="73" spans="1:5" x14ac:dyDescent="0.25">
      <c r="A73" s="32"/>
      <c r="B73" s="32"/>
      <c r="C73" s="32"/>
      <c r="D73" s="32"/>
      <c r="E73" s="32"/>
    </row>
    <row r="74" spans="1:5" x14ac:dyDescent="0.25">
      <c r="A74" s="32"/>
      <c r="B74" s="32"/>
      <c r="C74" s="32"/>
      <c r="D74" s="32"/>
      <c r="E74" s="32"/>
    </row>
    <row r="75" spans="1:5" x14ac:dyDescent="0.25">
      <c r="A75" s="32"/>
      <c r="B75" s="32"/>
      <c r="C75" s="32"/>
      <c r="D75" s="32"/>
      <c r="E75" s="32"/>
    </row>
    <row r="76" spans="1:5" x14ac:dyDescent="0.25">
      <c r="A76" s="32"/>
      <c r="B76" s="32"/>
      <c r="C76" s="32"/>
      <c r="D76" s="32"/>
      <c r="E76" s="32"/>
    </row>
    <row r="77" spans="1:5" x14ac:dyDescent="0.25">
      <c r="A77" s="32"/>
      <c r="B77" s="32"/>
      <c r="C77" s="32"/>
      <c r="D77" s="32"/>
      <c r="E77" s="32"/>
    </row>
    <row r="78" spans="1:5" x14ac:dyDescent="0.25">
      <c r="A78" s="32"/>
      <c r="B78" s="32"/>
      <c r="C78" s="32"/>
      <c r="D78" s="32"/>
      <c r="E78" s="32"/>
    </row>
    <row r="79" spans="1:5" x14ac:dyDescent="0.25">
      <c r="A79" s="32"/>
      <c r="B79" s="32"/>
      <c r="C79" s="32"/>
      <c r="D79" s="32"/>
      <c r="E79" s="32"/>
    </row>
    <row r="80" spans="1:5" x14ac:dyDescent="0.25">
      <c r="A80" s="32"/>
      <c r="B80" s="32"/>
      <c r="C80" s="32"/>
      <c r="D80" s="32"/>
      <c r="E80" s="32"/>
    </row>
    <row r="81" spans="1:5" x14ac:dyDescent="0.25">
      <c r="A81" s="32"/>
      <c r="B81" s="32"/>
      <c r="C81" s="32"/>
      <c r="D81" s="32"/>
      <c r="E81" s="32"/>
    </row>
    <row r="82" spans="1:5" x14ac:dyDescent="0.25">
      <c r="A82" s="32"/>
      <c r="B82" s="32"/>
      <c r="C82" s="32"/>
      <c r="D82" s="32"/>
      <c r="E82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P&amp;L</vt:lpstr>
      <vt:lpstr>COGS</vt:lpstr>
      <vt:lpstr>Sheet1</vt:lpstr>
      <vt:lpstr>2024 Sensitivity Analysis</vt:lpstr>
      <vt:lpstr>Sales estimate </vt:lpstr>
      <vt:lpstr>Simplified cash flow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Kadeza Begum</dc:creator>
  <cp:keywords/>
  <dc:description/>
  <cp:lastModifiedBy>Kadeza Begum</cp:lastModifiedBy>
  <cp:revision/>
  <dcterms:created xsi:type="dcterms:W3CDTF">2024-01-31T14:20:39Z</dcterms:created>
  <dcterms:modified xsi:type="dcterms:W3CDTF">2024-02-28T14:20:34Z</dcterms:modified>
  <cp:category/>
  <cp:contentStatus/>
</cp:coreProperties>
</file>